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P:\00 Trillium_Documents_Website\01-Trillium website\02-Providers\Provider Documents &amp; Forms\Provider Documents\09-BH-provider Monitoring\"/>
    </mc:Choice>
  </mc:AlternateContent>
  <bookViews>
    <workbookView xWindow="-108" yWindow="-108" windowWidth="19416" windowHeight="11616" activeTab="2"/>
  </bookViews>
  <sheets>
    <sheet name="Instructions " sheetId="11" r:id="rId1"/>
    <sheet name="Workbook Set-up " sheetId="10" r:id="rId2"/>
    <sheet name="Respite and UAFL Review Tool" sheetId="12" r:id="rId3"/>
    <sheet name="Medication Review Worksheet" sheetId="16" r:id="rId4"/>
    <sheet name="OVERALL SUMMARY" sheetId="15" r:id="rId5"/>
    <sheet name="Data Extraction" sheetId="14" r:id="rId6"/>
  </sheets>
  <externalReferences>
    <externalReference r:id="rId7"/>
    <externalReference r:id="rId8"/>
    <externalReference r:id="rId9"/>
    <externalReference r:id="rId10"/>
    <externalReference r:id="rId11"/>
    <externalReference r:id="rId12"/>
    <externalReference r:id="rId13"/>
  </externalReferences>
  <definedNames>
    <definedName name="__Q4" localSheetId="5"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4"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localSheetId="0" hidden="1">{#N/A,#N/A,FALSE,"Sheet2";#N/A,#N/A,FALSE,"Outcomes";#N/A,#N/A,FALSE,"Outcomes-AP";#N/A,#N/A,FALSE,"Outcomes-AP2";#N/A,#N/A,FALSE,"Outcomes-AP3";#N/A,#N/A,FALSE,"Outcomes-Inst";#N/A,#N/A,FALSE,"Outcomes-Inst2";#N/A,#N/A,FALSE,"Outcomes-Inst3"}</definedName>
    <definedName name="_Q4" localSheetId="4"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2">'[6]Data Validation'!$A$5:$A$15</definedName>
    <definedName name="LME_MCO">'[7]Data Validation'!$A$5:$A$11</definedName>
    <definedName name="OLE_LINK1" localSheetId="3">'Medication Review Worksheet'!$E$96</definedName>
    <definedName name="_xlnm.Print_Area" localSheetId="0">'Instructions '!$A$1:$K$108</definedName>
    <definedName name="_xlnm.Print_Area" localSheetId="4">'OVERALL SUMMARY'!$A:$G</definedName>
    <definedName name="_xlnm.Print_Area" localSheetId="2">'Respite and UAFL Review Tool'!$A:$D</definedName>
    <definedName name="_xlnm.Print_Titles" localSheetId="4">'OVERALL SUMMARY'!$1:$8</definedName>
    <definedName name="Service_Category" localSheetId="2">'[6]Frequency - Licensed Surveys'!$A$4:$A$36</definedName>
    <definedName name="Service_Category">#REF!</definedName>
    <definedName name="test" localSheetId="5" hidden="1">{#N/A,#N/A,FALSE,"Sheet2";#N/A,#N/A,FALSE,"Outcomes";#N/A,#N/A,FALSE,"Outcomes-AP";#N/A,#N/A,FALSE,"Outcomes-AP2";#N/A,#N/A,FALSE,"Outcomes-AP3";#N/A,#N/A,FALSE,"Outcomes-Inst";#N/A,#N/A,FALSE,"Outcomes-Inst2";#N/A,#N/A,FALSE,"Outcomes-Inst3"}</definedName>
    <definedName name="test" localSheetId="0" hidden="1">{#N/A,#N/A,FALSE,"Sheet2";#N/A,#N/A,FALSE,"Outcomes";#N/A,#N/A,FALSE,"Outcomes-AP";#N/A,#N/A,FALSE,"Outcomes-AP2";#N/A,#N/A,FALSE,"Outcomes-AP3";#N/A,#N/A,FALSE,"Outcomes-Inst";#N/A,#N/A,FALSE,"Outcomes-Inst2";#N/A,#N/A,FALSE,"Outcomes-Inst3"}</definedName>
    <definedName name="test" localSheetId="4"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4"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4"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5" l="1"/>
  <c r="F88" i="16"/>
  <c r="G88" i="16"/>
  <c r="E88" i="16"/>
  <c r="D88" i="16"/>
  <c r="C88" i="16"/>
  <c r="D98" i="16"/>
  <c r="E98" i="16"/>
  <c r="F98" i="16"/>
  <c r="G98" i="16"/>
  <c r="D99" i="16"/>
  <c r="D102" i="16" s="1"/>
  <c r="E99" i="16"/>
  <c r="E102" i="16" s="1"/>
  <c r="F99" i="16"/>
  <c r="F102" i="16" s="1"/>
  <c r="G99" i="16"/>
  <c r="G102" i="16" s="1"/>
  <c r="D100" i="16"/>
  <c r="E100" i="16"/>
  <c r="F100" i="16"/>
  <c r="G100" i="16"/>
  <c r="D101" i="16"/>
  <c r="E101" i="16"/>
  <c r="F101" i="16"/>
  <c r="G101" i="16"/>
  <c r="C101" i="16"/>
  <c r="C100" i="16"/>
  <c r="C99" i="16"/>
  <c r="C98" i="16"/>
  <c r="D92" i="16"/>
  <c r="E92" i="16"/>
  <c r="F92" i="16"/>
  <c r="G92" i="16"/>
  <c r="D93" i="16"/>
  <c r="E93" i="16"/>
  <c r="E96" i="16" s="1"/>
  <c r="F93" i="16"/>
  <c r="F96" i="16" s="1"/>
  <c r="G93" i="16"/>
  <c r="D94" i="16"/>
  <c r="E94" i="16"/>
  <c r="F94" i="16"/>
  <c r="G94" i="16"/>
  <c r="D95" i="16"/>
  <c r="E95" i="16"/>
  <c r="F95" i="16"/>
  <c r="G95" i="16"/>
  <c r="G96" i="16" s="1"/>
  <c r="D96" i="16"/>
  <c r="C95" i="16"/>
  <c r="C94" i="16"/>
  <c r="C93" i="16"/>
  <c r="C92" i="16"/>
  <c r="D86" i="16"/>
  <c r="E86" i="16"/>
  <c r="F86" i="16"/>
  <c r="G86" i="16"/>
  <c r="G90" i="16" s="1"/>
  <c r="D87" i="16"/>
  <c r="E87" i="16"/>
  <c r="F87" i="16"/>
  <c r="G87" i="16"/>
  <c r="D89" i="16"/>
  <c r="E89" i="16"/>
  <c r="E90" i="16" s="1"/>
  <c r="F89" i="16"/>
  <c r="F90" i="16" s="1"/>
  <c r="G89" i="16"/>
  <c r="C89" i="16"/>
  <c r="C87" i="16"/>
  <c r="C86" i="16"/>
  <c r="D90" i="16" l="1"/>
  <c r="F40" i="15"/>
  <c r="E40" i="15"/>
  <c r="F43" i="15"/>
  <c r="E43" i="15"/>
  <c r="F52" i="15"/>
  <c r="E52" i="15"/>
  <c r="F53" i="15"/>
  <c r="E53" i="15"/>
  <c r="F38" i="15"/>
  <c r="E38" i="15"/>
  <c r="F37" i="15"/>
  <c r="E37" i="15"/>
  <c r="D39" i="15"/>
  <c r="E39" i="15"/>
  <c r="F39" i="15"/>
  <c r="D40" i="15"/>
  <c r="D41" i="15"/>
  <c r="E41" i="15"/>
  <c r="F41" i="15"/>
  <c r="D42" i="15"/>
  <c r="E42" i="15"/>
  <c r="F42" i="15"/>
  <c r="D43" i="15"/>
  <c r="D44" i="15"/>
  <c r="E44" i="15"/>
  <c r="F44" i="15"/>
  <c r="D45" i="15"/>
  <c r="E45" i="15"/>
  <c r="F45" i="15"/>
  <c r="D46" i="15"/>
  <c r="E46" i="15"/>
  <c r="F46" i="15"/>
  <c r="D47" i="15"/>
  <c r="E47" i="15"/>
  <c r="F47" i="15"/>
  <c r="D48" i="15"/>
  <c r="E48" i="15"/>
  <c r="F48" i="15"/>
  <c r="G48" i="15" s="1"/>
  <c r="D49" i="15"/>
  <c r="E49" i="15"/>
  <c r="F49" i="15"/>
  <c r="D50" i="15"/>
  <c r="E50" i="15"/>
  <c r="F50" i="15"/>
  <c r="D51" i="15"/>
  <c r="E51" i="15"/>
  <c r="F51" i="15"/>
  <c r="D52" i="15"/>
  <c r="D53" i="15"/>
  <c r="C6" i="12"/>
  <c r="C5" i="12"/>
  <c r="D37" i="15"/>
  <c r="C4" i="12"/>
  <c r="C3" i="12"/>
  <c r="G47" i="15" l="1"/>
  <c r="C39" i="15"/>
  <c r="C51" i="15"/>
  <c r="G42" i="15"/>
  <c r="G44" i="15"/>
  <c r="G40" i="15"/>
  <c r="G43" i="15"/>
  <c r="G52" i="15"/>
  <c r="C40" i="15"/>
  <c r="C49" i="15"/>
  <c r="C43" i="15"/>
  <c r="C50" i="15"/>
  <c r="C42" i="15"/>
  <c r="C48" i="15"/>
  <c r="C53" i="15"/>
  <c r="G53" i="15"/>
  <c r="C38" i="15"/>
  <c r="C52" i="15"/>
  <c r="G51" i="15"/>
  <c r="G49" i="15"/>
  <c r="C47" i="15"/>
  <c r="C46" i="15"/>
  <c r="G46" i="15"/>
  <c r="G45" i="15"/>
  <c r="C44" i="15"/>
  <c r="C41" i="15"/>
  <c r="G41" i="15"/>
  <c r="G38" i="15"/>
  <c r="G50" i="15"/>
  <c r="G39" i="15"/>
  <c r="C45" i="15"/>
  <c r="C90" i="16"/>
  <c r="C96" i="16"/>
  <c r="D6" i="15"/>
  <c r="F36" i="15"/>
  <c r="D36" i="15"/>
  <c r="D35" i="15"/>
  <c r="F27" i="15"/>
  <c r="F28" i="15"/>
  <c r="F29" i="15"/>
  <c r="F30" i="15"/>
  <c r="F31" i="15"/>
  <c r="F32" i="15"/>
  <c r="F33" i="15"/>
  <c r="F34" i="15"/>
  <c r="F35" i="15"/>
  <c r="E36" i="15"/>
  <c r="E32" i="15"/>
  <c r="G32" i="15" s="1"/>
  <c r="E33" i="15"/>
  <c r="E34" i="15"/>
  <c r="E35" i="15"/>
  <c r="G33" i="15" l="1"/>
  <c r="C36" i="15"/>
  <c r="G35" i="15"/>
  <c r="G36" i="15"/>
  <c r="G34" i="15"/>
  <c r="G37" i="15" l="1"/>
  <c r="C37" i="15"/>
  <c r="C102" i="16"/>
  <c r="F8" i="14"/>
  <c r="E8" i="14"/>
  <c r="D26" i="15" l="1"/>
  <c r="E26" i="15"/>
  <c r="F26" i="15"/>
  <c r="C35" i="15" l="1"/>
  <c r="C26" i="15"/>
  <c r="D4" i="15" l="1"/>
  <c r="D5" i="15"/>
  <c r="D7" i="15"/>
  <c r="I8" i="14"/>
  <c r="H8" i="14"/>
  <c r="G8" i="14"/>
  <c r="D8" i="14"/>
  <c r="C8" i="14"/>
  <c r="B8" i="14"/>
  <c r="A8" i="14"/>
  <c r="C7" i="12"/>
  <c r="D31" i="15" l="1"/>
  <c r="D33" i="15"/>
  <c r="E31" i="15"/>
  <c r="D32" i="15" l="1"/>
  <c r="D34" i="15"/>
  <c r="D27" i="15"/>
  <c r="E27" i="15"/>
  <c r="D28" i="15"/>
  <c r="E28" i="15"/>
  <c r="D29" i="15"/>
  <c r="E29" i="15"/>
  <c r="D30" i="15"/>
  <c r="E30" i="15"/>
  <c r="C43" i="12"/>
  <c r="C45" i="12"/>
  <c r="C47" i="12"/>
  <c r="E54" i="15" l="1"/>
  <c r="D54" i="15"/>
  <c r="D15" i="15" s="1"/>
  <c r="K8" i="14" s="1"/>
  <c r="F54" i="15"/>
  <c r="C27" i="15"/>
  <c r="G27" i="15"/>
  <c r="C33" i="15"/>
  <c r="C34" i="15"/>
  <c r="C29" i="15"/>
  <c r="G26" i="15"/>
  <c r="C32" i="15"/>
  <c r="C31" i="15"/>
  <c r="G31" i="15"/>
  <c r="C28" i="15"/>
  <c r="C30" i="15"/>
  <c r="C46" i="12"/>
  <c r="G30" i="15"/>
  <c r="C44" i="12"/>
  <c r="G29" i="15"/>
  <c r="G28" i="15"/>
  <c r="G54" i="15" l="1"/>
  <c r="F15" i="15"/>
  <c r="M8" i="14" s="1"/>
  <c r="C54" i="15"/>
  <c r="E15" i="15"/>
  <c r="G15" i="15" l="1"/>
  <c r="N8" i="14" s="1"/>
  <c r="L8" i="14"/>
  <c r="C15" i="15"/>
  <c r="J8" i="14" s="1"/>
</calcChain>
</file>

<file path=xl/sharedStrings.xml><?xml version="1.0" encoding="utf-8"?>
<sst xmlns="http://schemas.openxmlformats.org/spreadsheetml/2006/main" count="238" uniqueCount="125">
  <si>
    <t>% Met</t>
  </si>
  <si>
    <t>PROVIDER NAME:</t>
  </si>
  <si>
    <t>NPI #:</t>
  </si>
  <si>
    <t>BEGIN REVIEW DATE:</t>
  </si>
  <si>
    <t>END REVIEW DATE:</t>
  </si>
  <si>
    <t>NAME OF REVIEWER(S):</t>
  </si>
  <si>
    <t>Type of Review</t>
  </si>
  <si>
    <t># Met</t>
  </si>
  <si>
    <t># Not Met</t>
  </si>
  <si>
    <t># N/A</t>
  </si>
  <si>
    <t>TYPE OF REVIEW:</t>
  </si>
  <si>
    <t xml:space="preserve"> </t>
  </si>
  <si>
    <t>Workbook Set-up Information</t>
  </si>
  <si>
    <t>LOCATION (Address):</t>
  </si>
  <si>
    <t>Total N/A:</t>
  </si>
  <si>
    <t>% Not Met:</t>
  </si>
  <si>
    <t>Total Not Met:</t>
  </si>
  <si>
    <t>% Met:</t>
  </si>
  <si>
    <t>Total Met:</t>
  </si>
  <si>
    <t>REVIEWER'S INITIALS:</t>
  </si>
  <si>
    <t>COMMENTS</t>
  </si>
  <si>
    <t>SCORE</t>
  </si>
  <si>
    <t>ITEM:</t>
  </si>
  <si>
    <t># Scorable Items</t>
  </si>
  <si>
    <t>End Review Date</t>
  </si>
  <si>
    <t>Begin Review Date</t>
  </si>
  <si>
    <t>NPI</t>
  </si>
  <si>
    <t>Location (Address)</t>
  </si>
  <si>
    <t>Provider Name</t>
  </si>
  <si>
    <t>LME-MCO</t>
  </si>
  <si>
    <t>New Unlicensed Site Review Tool</t>
  </si>
  <si>
    <r>
      <t xml:space="preserve">Items scored as </t>
    </r>
    <r>
      <rPr>
        <b/>
        <sz val="10"/>
        <color indexed="10"/>
        <rFont val="Arial"/>
        <family val="2"/>
      </rPr>
      <t>Not Met</t>
    </r>
    <r>
      <rPr>
        <b/>
        <sz val="10"/>
        <rFont val="Arial"/>
        <family val="2"/>
      </rPr>
      <t xml:space="preserve"> may require corrective action as requested by the LME/MCO.</t>
    </r>
  </si>
  <si>
    <t>Scorable records or items Not Met and Overall Results that Did Not Meet the 85% Threshold are shaded pink.</t>
  </si>
  <si>
    <t>Scorable records or items Met and Overall Results that Met the 85% Threshold are shaded green.</t>
  </si>
  <si>
    <t>Scorable records or items do not include those determined to be N/A.</t>
  </si>
  <si>
    <t>Note:</t>
  </si>
  <si>
    <t># Scorable Records / Items</t>
  </si>
  <si>
    <t>Summary Results For All Items Reviewed</t>
  </si>
  <si>
    <t>Overall Summary</t>
  </si>
  <si>
    <t>LOCATION:</t>
  </si>
  <si>
    <t>NOTE: The items highlighted above in green correspond to the rule requirements reviewed by DHSR during facility licensure surveys.</t>
  </si>
  <si>
    <t>Trillium Health Resources</t>
  </si>
  <si>
    <t>Facility &amp; grounds are safe, clean, and free from offensive odors/insects/rodents.</t>
  </si>
  <si>
    <t>All hallways, doorways, entrances, ramps, steps, and corridors shall be kept clear and unobstructed at all times.</t>
  </si>
  <si>
    <t>The home is equipped as needed to meet the member's physical accessibility needs (if applicable).</t>
  </si>
  <si>
    <t>The home is equipped with a fire extinguisher and smoke alarms.</t>
  </si>
  <si>
    <t>The member has a bedroom (with actual bed) and bathroom which allow for privacy.</t>
  </si>
  <si>
    <t>Evidence that meals/food/water is available and provided, based on staff and/or self-report of individuals served, and is confirmed by visual inspection/observation.</t>
  </si>
  <si>
    <t>First aid supplies are available and accessible for use.</t>
  </si>
  <si>
    <t>Emergency information, first aid, CPR, and poison control protocol or numbers are posted or easily accessible for staff and individuals to utilize.</t>
  </si>
  <si>
    <t>Medications are stored according to 10A NCAC27G .0209 MEDICATION REQUIREMENTS (if applicable).</t>
  </si>
  <si>
    <t>Transportation - including accessibility of emergency information for an individual.  Vehicle has equipment to meet the physical needs of the individual.</t>
  </si>
  <si>
    <t>Medical preparedness plan to be utilized in a medical emergency.</t>
  </si>
  <si>
    <t>Criminal background check for any person(s) in the home providing services.</t>
  </si>
  <si>
    <t>Healthcare Registry Check for any person(s) in the home providing services.</t>
  </si>
  <si>
    <t>Back-up staffing plan for caregiver illness/emergency.</t>
  </si>
  <si>
    <t>Applicable only to 24 hour facilities that see a Client for more than 30 days, including unlicensed AFLs - On a quarterly basis, the individual and/or legally responsible person is provided with a financial record which contains an accurate accounting record of deposits, withdrawals, fund status, interest earned, specific expenditures, type and amount of disbursements, and date of disbursements.</t>
  </si>
  <si>
    <t>Enter the information requested in the green highlighted cells in Column B.  
Information entered here will automatically be entered in all applicable worksheets in this workbook.</t>
  </si>
  <si>
    <t>VIRTUAL/ON SITE</t>
  </si>
  <si>
    <t>NPI # :</t>
  </si>
  <si>
    <t xml:space="preserve"> REVIEW ITEM: Applicable to ALL providers</t>
  </si>
  <si>
    <t>FUNDS MANAGEMENT: Applicable to UAFL</t>
  </si>
  <si>
    <t>Tailored Plan (TP)</t>
  </si>
  <si>
    <t>Record</t>
  </si>
  <si>
    <t>Item #</t>
  </si>
  <si>
    <t>Questions:</t>
  </si>
  <si>
    <t>Medication 1</t>
  </si>
  <si>
    <t>Medication 2</t>
  </si>
  <si>
    <t>Medication 3</t>
  </si>
  <si>
    <t>Medication 4</t>
  </si>
  <si>
    <t>Medication 5</t>
  </si>
  <si>
    <t>Medication 6</t>
  </si>
  <si>
    <t>Medication 7</t>
  </si>
  <si>
    <t>Medication 8</t>
  </si>
  <si>
    <t>Medication 9</t>
  </si>
  <si>
    <t>Medication 10</t>
  </si>
  <si>
    <t>Medication 11</t>
  </si>
  <si>
    <t>Medication 12</t>
  </si>
  <si>
    <t>Medication 13</t>
  </si>
  <si>
    <t>Medication 14</t>
  </si>
  <si>
    <t>Medication 15</t>
  </si>
  <si>
    <t>Medication 16</t>
  </si>
  <si>
    <t>Medication 17</t>
  </si>
  <si>
    <t>Medication 18</t>
  </si>
  <si>
    <t>Medication 19</t>
  </si>
  <si>
    <t>Medication 20</t>
  </si>
  <si>
    <t># Items</t>
  </si>
  <si>
    <t>Applicable only to 24 hour facilities that see a Member for more than 30 days, including unlicensed AFLs - On a quarterly basis, the individual and/or legally responsible person is provided with a financial record which contains an accurate accounting record of deposits, withdrawals, fund status, interest earned, specific expenditures, type and amount of disbursements, and date of disbursements.</t>
  </si>
  <si>
    <t>All employees providing service are up to date on required training/certifications:</t>
  </si>
  <si>
    <t>COMMENTS:</t>
  </si>
  <si>
    <t xml:space="preserve"> UAFL/Respite Review Tool</t>
  </si>
  <si>
    <t xml:space="preserve"> PERSONNEL: Applicable to ALL providers</t>
  </si>
  <si>
    <t>Trillium Health Resources Respite and Unlicensed AFL Review Tool</t>
  </si>
  <si>
    <t xml:space="preserve">Comments: </t>
  </si>
  <si>
    <t xml:space="preserve">There is a disaster preparedness plan including an evacuation plan specific to the member in the home. A disaster kit is prepared with food,water, and other supplies and is easily accessible. </t>
  </si>
  <si>
    <t xml:space="preserve">                Trillium Health Resources Respite and Unlicensed AFL  Review Summary of Results</t>
  </si>
  <si>
    <t>Detailed Results  Respite and Unlicensed AFL Review Tool</t>
  </si>
  <si>
    <t>There is a disaster preparedness plan including an evacuation plan specific to the member in the home. A disaster kit is prepared with food,water, and other supplies and is easily accessible.</t>
  </si>
  <si>
    <t>The home is equipped with a non-expired fire extinguisher and working smoke alarms.</t>
  </si>
  <si>
    <t>Trillium Health Resources  Respite and Unlicensed AFL Review Summary Results</t>
  </si>
  <si>
    <t>LOCATION::</t>
  </si>
  <si>
    <t>CONTACT EMAIL:</t>
  </si>
  <si>
    <t xml:space="preserve"> CONTACT NAME:</t>
  </si>
  <si>
    <t>Overall Score</t>
  </si>
  <si>
    <r>
      <t xml:space="preserve">The medication label matches the physician's order.                                       </t>
    </r>
    <r>
      <rPr>
        <sz val="11"/>
        <color rgb="FFFF0000"/>
        <rFont val="Arial Narrow"/>
        <family val="2"/>
      </rPr>
      <t xml:space="preserve"> </t>
    </r>
    <r>
      <rPr>
        <b/>
        <sz val="11"/>
        <color rgb="FFFF0000"/>
        <rFont val="Arial Narrow"/>
        <family val="2"/>
      </rPr>
      <t xml:space="preserve">Applicable to Annual UAFL Reviews ONLY </t>
    </r>
  </si>
  <si>
    <r>
      <t>The medication listed on the MAR matches the physician's order, and the MAR is completed correctly in accordance with the physician's order.</t>
    </r>
    <r>
      <rPr>
        <sz val="11"/>
        <color rgb="FFFF0000"/>
        <rFont val="Arial Narrow"/>
        <family val="2"/>
      </rPr>
      <t xml:space="preserve">   </t>
    </r>
    <r>
      <rPr>
        <b/>
        <sz val="11"/>
        <color rgb="FFFF0000"/>
        <rFont val="Arial Narrow"/>
        <family val="2"/>
      </rPr>
      <t xml:space="preserve">Applicable to Annual UAFL Reviews ONLY </t>
    </r>
  </si>
  <si>
    <t>Documentation of individual's ability to self-administer medication (if applicable) is present..</t>
  </si>
  <si>
    <r>
      <t xml:space="preserve">There is a written order for all prescription and non-prescription medications that can be administered to the member  (Standing order for non-prescription medications such as Tylenol, etc).  All orders for medication are signed or countersigned and dated by the prescribing physician/physician extender. </t>
    </r>
    <r>
      <rPr>
        <b/>
        <sz val="11"/>
        <color rgb="FFFF0000"/>
        <rFont val="Arial Narrow"/>
        <family val="2"/>
      </rPr>
      <t xml:space="preserve"> Applicable to Annual UAFL Reviews ONLY</t>
    </r>
  </si>
  <si>
    <t>19 a.  Training to meet the needs of the member as specified in the ISP.</t>
  </si>
  <si>
    <t xml:space="preserve">19 b.  Current certification in CPR.  </t>
  </si>
  <si>
    <t>19c.  Annual training in Infectious Disease and Bloodborne Pathogens.</t>
  </si>
  <si>
    <t>19d.  Current certification in First Aid.</t>
  </si>
  <si>
    <t>19e.  All employees administering medication have current Medication Administration Certification.</t>
  </si>
  <si>
    <t xml:space="preserve">19 f.  Current certification in Alternatives to Restrictive Interventions. </t>
  </si>
  <si>
    <t>19 g.  Training in Client Rights.</t>
  </si>
  <si>
    <t>19 h.  Training in Confidentiality.</t>
  </si>
  <si>
    <t xml:space="preserve">The medication label matches the physician's order.                                      </t>
  </si>
  <si>
    <r>
      <t xml:space="preserve">There is a written order for all prescription and non-prescription medications that can be administered to the member  (Standing order for non-prescription medications such as Tylenol, etc).  All orders for medication are signed or countersigned and dated by the prescribing physician/physician extender. </t>
    </r>
    <r>
      <rPr>
        <b/>
        <sz val="10"/>
        <color rgb="FFFF0000"/>
        <rFont val="Arial Narrow"/>
        <family val="2"/>
      </rPr>
      <t xml:space="preserve"> </t>
    </r>
  </si>
  <si>
    <r>
      <t>The medication listed on the MAR matches the physician's order, and the MAR is completed correctly in accordance with the physician's order.</t>
    </r>
    <r>
      <rPr>
        <sz val="10"/>
        <color rgb="FFFF0000"/>
        <rFont val="Arial Narrow"/>
        <family val="2"/>
      </rPr>
      <t xml:space="preserve">   </t>
    </r>
  </si>
  <si>
    <t>MEDICATION: Applicable to ALL providers questions 11-16; Applicable to UAFL Annual Reviews only questions 14-16</t>
  </si>
  <si>
    <t>Totals</t>
  </si>
  <si>
    <t>Medication Order (Question #14)</t>
  </si>
  <si>
    <t>Medication Label Matches Order (Question #15)</t>
  </si>
  <si>
    <t>MAR Listing for Medication Matches Order (Question #16)</t>
  </si>
  <si>
    <r>
      <t xml:space="preserve">This worksheet is used to evaluate items 14, 15, and 16 on the  Respite and UAFL Review Tool.  This worksheet has spaces to evaluate up to 5 records (columns) with up to 20 medications per record (rows). Enter the results for each record reviewed in the appropriate column.  Enter the results for each medication for that record in the appropriate row.  Staff will enter the score manually on the Respite and UAFL Reveiw Tool.  Comments are necessary for any items scored as </t>
    </r>
    <r>
      <rPr>
        <sz val="10"/>
        <color rgb="FFC00000"/>
        <rFont val="Arial"/>
        <family val="2"/>
      </rPr>
      <t>"Not Met"</t>
    </r>
    <r>
      <rPr>
        <sz val="10"/>
        <color rgb="FF0000E6"/>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</si>
</sst>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font>
      <sz val="11"/>
      <color theme="1"/>
      <name val="Calibri"/>
      <family val="2"/>
      <scheme val="minor"/>
    </font>
    <font>
      <b/>
      <sz val="10"/>
      <name val="Arial Narrow"/>
      <family val="2"/>
    </font>
    <font>
      <sz val="11"/>
      <color theme="1"/>
      <name val="Arial"/>
      <family val="2"/>
    </font>
    <font>
      <b/>
      <sz val="11"/>
      <color theme="1"/>
      <name val="Arial"/>
      <family val="2"/>
    </font>
    <font>
      <sz val="11"/>
      <color indexed="8"/>
      <name val="Helvetica Neue"/>
    </font>
    <font>
      <sz val="10"/>
      <name val="Arial Narrow"/>
      <family val="2"/>
    </font>
    <font>
      <b/>
      <sz val="10"/>
      <name val="Calibri"/>
      <family val="2"/>
      <scheme val="minor"/>
    </font>
    <font>
      <sz val="10"/>
      <name val="Arial"/>
      <family val="2"/>
    </font>
    <font>
      <b/>
      <sz val="10"/>
      <name val="Arial"/>
      <family val="2"/>
    </font>
    <font>
      <b/>
      <sz val="14"/>
      <color indexed="9"/>
      <name val="Arial"/>
      <family val="2"/>
    </font>
    <font>
      <sz val="10"/>
      <color indexed="9"/>
      <name val="Arial"/>
      <family val="2"/>
    </font>
    <font>
      <sz val="10"/>
      <color theme="1"/>
      <name val="Arial"/>
      <family val="2"/>
    </font>
    <font>
      <b/>
      <sz val="14"/>
      <color theme="1"/>
      <name val="Arial"/>
      <family val="2"/>
    </font>
    <font>
      <b/>
      <sz val="9"/>
      <name val="Arial Narrow"/>
      <family val="2"/>
    </font>
    <font>
      <sz val="10"/>
      <color indexed="9"/>
      <name val="Arial Narrow"/>
      <family val="2"/>
    </font>
    <font>
      <sz val="11"/>
      <color indexed="9"/>
      <name val="Arial Narrow"/>
      <family val="2"/>
    </font>
    <font>
      <sz val="10"/>
      <color indexed="10"/>
      <name val="Arial"/>
      <family val="2"/>
    </font>
    <font>
      <b/>
      <sz val="14"/>
      <color indexed="9"/>
      <name val="Arial Narrow"/>
      <family val="2"/>
    </font>
    <font>
      <sz val="10"/>
      <color theme="1"/>
      <name val="Arial Narrow"/>
      <family val="2"/>
    </font>
    <font>
      <b/>
      <sz val="14"/>
      <color theme="1"/>
      <name val="Arial Narrow"/>
      <family val="2"/>
    </font>
    <font>
      <b/>
      <sz val="14"/>
      <name val="Arial"/>
      <family val="2"/>
    </font>
    <font>
      <b/>
      <sz val="10"/>
      <color theme="3" tint="-0.499984740745262"/>
      <name val="Arial"/>
      <family val="2"/>
    </font>
    <font>
      <b/>
      <sz val="10"/>
      <color indexed="10"/>
      <name val="Arial"/>
      <family val="2"/>
    </font>
    <font>
      <b/>
      <sz val="12"/>
      <color indexed="9"/>
      <name val="Arial"/>
      <family val="2"/>
    </font>
    <font>
      <b/>
      <sz val="10"/>
      <color rgb="FFFF0000"/>
      <name val="Arial"/>
      <family val="2"/>
    </font>
    <font>
      <b/>
      <sz val="10"/>
      <color theme="7" tint="-0.749992370372631"/>
      <name val="Arial"/>
      <family val="2"/>
    </font>
    <font>
      <b/>
      <sz val="11"/>
      <name val="Arial Narrow"/>
      <family val="2"/>
    </font>
    <font>
      <sz val="11"/>
      <color indexed="9"/>
      <name val="Arial"/>
      <family val="2"/>
    </font>
    <font>
      <b/>
      <sz val="12"/>
      <color theme="1"/>
      <name val="Arial"/>
      <family val="2"/>
    </font>
    <font>
      <sz val="11"/>
      <name val="Arial Narrow"/>
      <family val="2"/>
    </font>
    <font>
      <sz val="11"/>
      <color theme="1"/>
      <name val="Arial Narrow"/>
      <family val="2"/>
    </font>
    <font>
      <b/>
      <sz val="11"/>
      <name val="Arial"/>
      <family val="2"/>
    </font>
    <font>
      <u/>
      <sz val="11"/>
      <color theme="10"/>
      <name val="Calibri"/>
      <family val="2"/>
      <scheme val="minor"/>
    </font>
    <font>
      <sz val="10"/>
      <color rgb="FF0000E6"/>
      <name val="Arial"/>
      <family val="2"/>
    </font>
    <font>
      <sz val="10"/>
      <color rgb="FF0000FF"/>
      <name val="Arial Narrow"/>
      <family val="2"/>
    </font>
    <font>
      <sz val="8"/>
      <name val="Calibri"/>
      <family val="2"/>
      <scheme val="minor"/>
    </font>
    <font>
      <sz val="11"/>
      <color rgb="FFFF0000"/>
      <name val="Arial Narrow"/>
      <family val="2"/>
    </font>
    <font>
      <b/>
      <sz val="10"/>
      <color theme="1"/>
      <name val="Arial"/>
      <family val="2"/>
    </font>
    <font>
      <sz val="10"/>
      <color rgb="FFC00000"/>
      <name val="Arial"/>
      <family val="2"/>
    </font>
    <font>
      <b/>
      <sz val="11"/>
      <color rgb="FFFF0000"/>
      <name val="Arial Narrow"/>
      <family val="2"/>
    </font>
    <font>
      <b/>
      <sz val="10"/>
      <color rgb="FFFF0000"/>
      <name val="Arial Narrow"/>
      <family val="2"/>
    </font>
    <font>
      <sz val="10"/>
      <color rgb="FFFF0000"/>
      <name val="Arial Narrow"/>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rgb="FFFF99CC"/>
        <bgColor indexed="64"/>
      </patternFill>
    </fill>
    <fill>
      <patternFill patternType="solid">
        <fgColor rgb="FFFFFFCC"/>
        <bgColor rgb="FF000000"/>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rgb="FF969696"/>
      </right>
      <top style="thin">
        <color indexed="64"/>
      </top>
      <bottom/>
      <diagonal/>
    </border>
    <border>
      <left style="thin">
        <color rgb="FF969696"/>
      </left>
      <right style="thin">
        <color rgb="FF969696"/>
      </right>
      <top style="thin">
        <color indexed="64"/>
      </top>
      <bottom/>
      <diagonal/>
    </border>
    <border>
      <left style="thin">
        <color rgb="FF969696"/>
      </left>
      <right style="thin">
        <color rgb="FF969696"/>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969696"/>
      </left>
      <right/>
      <top style="thin">
        <color indexed="64"/>
      </top>
      <bottom/>
      <diagonal/>
    </border>
    <border>
      <left style="hair">
        <color auto="1"/>
      </left>
      <right style="hair">
        <color auto="1"/>
      </right>
      <top style="hair">
        <color auto="1"/>
      </top>
      <bottom style="hair">
        <color auto="1"/>
      </bottom>
      <diagonal/>
    </border>
    <border>
      <left style="thin">
        <color rgb="FF969696"/>
      </left>
      <right style="thin">
        <color rgb="FF969696"/>
      </right>
      <top/>
      <bottom style="thin">
        <color indexed="64"/>
      </bottom>
      <diagonal/>
    </border>
    <border>
      <left style="thin">
        <color rgb="FF969696"/>
      </left>
      <right style="thin">
        <color indexed="64"/>
      </right>
      <top/>
      <bottom style="thin">
        <color indexed="64"/>
      </bottom>
      <diagonal/>
    </border>
  </borders>
  <cellStyleXfs count="6">
    <xf numFmtId="0" fontId="0" fillId="0" borderId="0"/>
    <xf numFmtId="0" fontId="4" fillId="0" borderId="0" applyNumberFormat="0" applyFill="0" applyBorder="0" applyProtection="0">
      <alignment vertical="top"/>
    </xf>
    <xf numFmtId="0" fontId="7" fillId="0" borderId="0"/>
    <xf numFmtId="0" fontId="7" fillId="0" borderId="0"/>
    <xf numFmtId="0" fontId="32" fillId="0" borderId="0" applyNumberFormat="0" applyFill="0" applyBorder="0" applyAlignment="0" applyProtection="0"/>
    <xf numFmtId="0" fontId="7" fillId="0" borderId="0"/>
  </cellStyleXfs>
  <cellXfs count="196">
    <xf numFmtId="0" fontId="0" fillId="0" borderId="0" xfId="0"/>
    <xf numFmtId="0" fontId="7" fillId="0" borderId="0" xfId="2" applyAlignment="1">
      <alignment wrapText="1"/>
    </xf>
    <xf numFmtId="49" fontId="7" fillId="0" borderId="0" xfId="2" applyNumberFormat="1" applyAlignment="1">
      <alignment horizontal="center" vertical="center" wrapText="1"/>
    </xf>
    <xf numFmtId="0" fontId="7" fillId="0" borderId="0" xfId="2" applyAlignment="1">
      <alignment horizontal="center" vertical="top" wrapText="1"/>
    </xf>
    <xf numFmtId="0" fontId="7" fillId="0" borderId="0" xfId="2" applyAlignment="1">
      <alignment vertical="center"/>
    </xf>
    <xf numFmtId="0" fontId="7" fillId="0" borderId="0" xfId="2" applyAlignment="1">
      <alignment vertical="center" wrapText="1"/>
    </xf>
    <xf numFmtId="0" fontId="3" fillId="4" borderId="0" xfId="2" applyFont="1" applyFill="1" applyAlignment="1">
      <alignment horizontal="centerContinuous" vertical="center" wrapText="1"/>
    </xf>
    <xf numFmtId="0" fontId="11" fillId="4" borderId="0" xfId="2" applyFont="1" applyFill="1" applyAlignment="1">
      <alignment horizontal="centerContinuous" vertical="top" wrapText="1"/>
    </xf>
    <xf numFmtId="0" fontId="12" fillId="4" borderId="3" xfId="2" applyFont="1" applyFill="1" applyBorder="1" applyAlignment="1">
      <alignment horizontal="centerContinuous" vertical="center" wrapText="1"/>
    </xf>
    <xf numFmtId="0" fontId="11" fillId="4" borderId="20" xfId="2" applyFont="1" applyFill="1" applyBorder="1" applyAlignment="1">
      <alignment horizontal="centerContinuous" vertical="center" wrapText="1"/>
    </xf>
    <xf numFmtId="0" fontId="8" fillId="5" borderId="21" xfId="2" applyFont="1" applyFill="1" applyBorder="1" applyAlignment="1">
      <alignment horizontal="right" vertical="center" wrapText="1" indent="1"/>
    </xf>
    <xf numFmtId="0" fontId="3" fillId="3" borderId="1" xfId="0" applyFont="1" applyFill="1" applyBorder="1" applyAlignment="1" applyProtection="1">
      <alignment horizontal="center"/>
      <protection locked="0"/>
    </xf>
    <xf numFmtId="0" fontId="7" fillId="0" borderId="0" xfId="2" applyProtection="1">
      <protection locked="0"/>
    </xf>
    <xf numFmtId="0" fontId="5" fillId="0" borderId="0" xfId="2" applyFont="1" applyAlignment="1" applyProtection="1">
      <alignment vertical="top" wrapText="1"/>
      <protection locked="0"/>
    </xf>
    <xf numFmtId="0" fontId="5" fillId="0" borderId="0" xfId="2" applyFont="1" applyAlignment="1" applyProtection="1">
      <alignment horizontal="center"/>
      <protection locked="0"/>
    </xf>
    <xf numFmtId="0" fontId="7" fillId="0" borderId="0" xfId="2"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lignment vertical="center" wrapText="1"/>
    </xf>
    <xf numFmtId="0" fontId="1" fillId="0" borderId="0" xfId="2" applyFont="1" applyAlignment="1" applyProtection="1">
      <alignment vertical="center" wrapText="1"/>
      <protection locked="0"/>
    </xf>
    <xf numFmtId="0" fontId="1" fillId="0" borderId="0" xfId="2" applyFont="1" applyAlignment="1">
      <alignment horizontal="center" vertical="center" wrapText="1"/>
    </xf>
    <xf numFmtId="0" fontId="1" fillId="0" borderId="23" xfId="2" applyFont="1" applyBorder="1" applyAlignment="1">
      <alignment horizontal="center" vertical="center" wrapText="1"/>
    </xf>
    <xf numFmtId="0" fontId="1" fillId="0" borderId="5" xfId="2" applyFont="1" applyBorder="1" applyAlignment="1">
      <alignment horizontal="right" vertical="center" wrapText="1"/>
    </xf>
    <xf numFmtId="9" fontId="1" fillId="0" borderId="0" xfId="2" applyNumberFormat="1" applyFont="1" applyAlignment="1">
      <alignment horizontal="center" vertical="center" wrapText="1"/>
    </xf>
    <xf numFmtId="9" fontId="1" fillId="0" borderId="24" xfId="2" applyNumberFormat="1" applyFont="1" applyBorder="1" applyAlignment="1">
      <alignment horizontal="center" vertical="center" wrapText="1"/>
    </xf>
    <xf numFmtId="0" fontId="1" fillId="0" borderId="24"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5" fillId="0" borderId="0" xfId="2" applyFont="1" applyAlignment="1">
      <alignment horizontal="left" vertical="center" wrapText="1"/>
    </xf>
    <xf numFmtId="12" fontId="1" fillId="0" borderId="0" xfId="2" applyNumberFormat="1" applyFont="1" applyAlignment="1">
      <alignment horizontal="center" vertical="center" wrapText="1"/>
    </xf>
    <xf numFmtId="49" fontId="5" fillId="0" borderId="0" xfId="2" applyNumberFormat="1" applyFont="1" applyAlignment="1">
      <alignment horizontal="center" vertical="center" wrapText="1"/>
    </xf>
    <xf numFmtId="0" fontId="7" fillId="0" borderId="0" xfId="3" applyAlignment="1">
      <alignment vertical="center"/>
    </xf>
    <xf numFmtId="0" fontId="1" fillId="7" borderId="7" xfId="3" applyFont="1" applyFill="1" applyBorder="1" applyAlignment="1">
      <alignment horizontal="right" vertical="center" wrapText="1"/>
    </xf>
    <xf numFmtId="0" fontId="1" fillId="7" borderId="6" xfId="3" applyFont="1" applyFill="1" applyBorder="1" applyAlignment="1">
      <alignment horizontal="centerContinuous" vertical="center" wrapText="1"/>
    </xf>
    <xf numFmtId="0" fontId="1" fillId="7" borderId="31" xfId="2" applyFont="1" applyFill="1" applyBorder="1" applyAlignment="1">
      <alignment horizontal="right" vertical="center" wrapText="1"/>
    </xf>
    <xf numFmtId="0" fontId="1" fillId="7" borderId="33" xfId="2" applyFont="1" applyFill="1" applyBorder="1" applyAlignment="1" applyProtection="1">
      <alignment vertical="center" wrapText="1"/>
      <protection locked="0"/>
    </xf>
    <xf numFmtId="0" fontId="1" fillId="7" borderId="28" xfId="2" applyFont="1" applyFill="1" applyBorder="1" applyAlignment="1">
      <alignment horizontal="right" vertical="center" wrapText="1"/>
    </xf>
    <xf numFmtId="0" fontId="1" fillId="7" borderId="30" xfId="2" applyFont="1" applyFill="1" applyBorder="1" applyAlignment="1" applyProtection="1">
      <alignment vertical="center" wrapText="1"/>
      <protection locked="0"/>
    </xf>
    <xf numFmtId="0" fontId="1" fillId="7" borderId="16" xfId="2" applyFont="1" applyFill="1" applyBorder="1" applyAlignment="1">
      <alignment horizontal="right" vertical="center" wrapText="1"/>
    </xf>
    <xf numFmtId="0" fontId="1" fillId="7" borderId="15" xfId="2" applyFont="1" applyFill="1" applyBorder="1" applyAlignment="1" applyProtection="1">
      <alignment vertical="center" wrapText="1"/>
      <protection locked="0"/>
    </xf>
    <xf numFmtId="0" fontId="16" fillId="0" borderId="0" xfId="2" applyFont="1" applyAlignment="1" applyProtection="1">
      <alignment vertical="center" wrapText="1"/>
      <protection locked="0"/>
    </xf>
    <xf numFmtId="0" fontId="17" fillId="4" borderId="4" xfId="2" applyFont="1" applyFill="1" applyBorder="1" applyAlignment="1">
      <alignment horizontal="centerContinuous"/>
    </xf>
    <xf numFmtId="0" fontId="14" fillId="4" borderId="20" xfId="2" applyFont="1" applyFill="1" applyBorder="1" applyAlignment="1">
      <alignment horizontal="centerContinuous" wrapText="1"/>
    </xf>
    <xf numFmtId="0" fontId="15" fillId="4" borderId="6" xfId="2" applyFont="1" applyFill="1" applyBorder="1" applyAlignment="1" applyProtection="1">
      <alignment horizontal="centerContinuous" vertical="center" wrapText="1"/>
      <protection locked="0"/>
    </xf>
    <xf numFmtId="0" fontId="14" fillId="4" borderId="2" xfId="2" applyFont="1" applyFill="1" applyBorder="1" applyAlignment="1">
      <alignment horizontal="centerContinuous" vertical="center" wrapText="1"/>
    </xf>
    <xf numFmtId="0" fontId="15" fillId="4" borderId="2" xfId="2" applyFont="1" applyFill="1" applyBorder="1" applyAlignment="1">
      <alignment horizontal="centerContinuous" vertical="center"/>
    </xf>
    <xf numFmtId="0" fontId="14" fillId="4" borderId="7" xfId="2" applyFont="1" applyFill="1" applyBorder="1" applyAlignment="1">
      <alignment horizontal="centerContinuous" vertical="center" wrapText="1"/>
    </xf>
    <xf numFmtId="0" fontId="18" fillId="4" borderId="4" xfId="2" applyFont="1" applyFill="1" applyBorder="1" applyAlignment="1">
      <alignment horizontal="centerContinuous" wrapText="1"/>
    </xf>
    <xf numFmtId="0" fontId="19" fillId="4" borderId="3" xfId="2" applyFont="1" applyFill="1" applyBorder="1" applyAlignment="1" applyProtection="1">
      <alignment horizontal="centerContinuous" wrapText="1"/>
      <protection locked="0"/>
    </xf>
    <xf numFmtId="12" fontId="1" fillId="3" borderId="27" xfId="2" applyNumberFormat="1" applyFont="1" applyFill="1" applyBorder="1" applyAlignment="1" applyProtection="1">
      <alignment horizontal="center" vertical="center" wrapText="1"/>
      <protection locked="0"/>
    </xf>
    <xf numFmtId="0" fontId="7" fillId="0" borderId="0" xfId="2"/>
    <xf numFmtId="164" fontId="7" fillId="0" borderId="0" xfId="2" applyNumberFormat="1" applyAlignment="1">
      <alignment horizontal="center" vertical="center"/>
    </xf>
    <xf numFmtId="0" fontId="7" fillId="0" borderId="0" xfId="2" applyAlignment="1">
      <alignment horizontal="center" vertical="center"/>
    </xf>
    <xf numFmtId="14" fontId="7" fillId="0" borderId="0" xfId="2" applyNumberFormat="1" applyAlignment="1">
      <alignment horizontal="center" vertical="center"/>
    </xf>
    <xf numFmtId="0" fontId="6" fillId="0" borderId="34"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0" fontId="7" fillId="0" borderId="37" xfId="2" applyBorder="1" applyAlignment="1">
      <alignment vertical="center"/>
    </xf>
    <xf numFmtId="0" fontId="7" fillId="0" borderId="0" xfId="2" applyAlignment="1">
      <alignment horizontal="centerContinuous" vertical="center"/>
    </xf>
    <xf numFmtId="0" fontId="20" fillId="0" borderId="0" xfId="2" applyFont="1" applyAlignment="1">
      <alignment horizontal="centerContinuous" vertical="center"/>
    </xf>
    <xf numFmtId="0" fontId="7" fillId="6" borderId="0" xfId="2" applyFill="1" applyAlignment="1">
      <alignment vertical="center"/>
    </xf>
    <xf numFmtId="0" fontId="7" fillId="6" borderId="0" xfId="2" applyFill="1" applyAlignment="1">
      <alignment horizontal="centerContinuous" vertical="center"/>
    </xf>
    <xf numFmtId="0" fontId="21" fillId="6" borderId="0" xfId="2" applyFont="1" applyFill="1" applyAlignment="1">
      <alignment horizontal="centerContinuous" vertical="center"/>
    </xf>
    <xf numFmtId="0" fontId="7" fillId="0" borderId="9" xfId="2" applyBorder="1" applyAlignment="1">
      <alignment vertical="center"/>
    </xf>
    <xf numFmtId="0" fontId="7" fillId="0" borderId="13" xfId="2" applyBorder="1" applyAlignment="1">
      <alignment vertical="center"/>
    </xf>
    <xf numFmtId="0" fontId="7" fillId="0" borderId="17" xfId="2" applyBorder="1" applyAlignment="1">
      <alignment vertical="center"/>
    </xf>
    <xf numFmtId="164" fontId="8" fillId="0" borderId="8" xfId="2" applyNumberFormat="1" applyFont="1" applyBorder="1" applyAlignment="1">
      <alignment horizontal="center" vertical="center"/>
    </xf>
    <xf numFmtId="0" fontId="8" fillId="0" borderId="8" xfId="2" applyFont="1" applyBorder="1" applyAlignment="1">
      <alignment horizontal="center" vertical="center"/>
    </xf>
    <xf numFmtId="0" fontId="7" fillId="0" borderId="39" xfId="2" applyBorder="1" applyAlignment="1">
      <alignment vertical="center"/>
    </xf>
    <xf numFmtId="9" fontId="7" fillId="0" borderId="1" xfId="2" applyNumberFormat="1" applyBorder="1" applyAlignment="1">
      <alignment horizontal="center" vertical="center"/>
    </xf>
    <xf numFmtId="0" fontId="7" fillId="0" borderId="8" xfId="2" applyBorder="1" applyAlignment="1">
      <alignment horizontal="center" vertical="center"/>
    </xf>
    <xf numFmtId="9" fontId="7" fillId="0" borderId="8" xfId="2" applyNumberFormat="1" applyBorder="1" applyAlignment="1">
      <alignment horizontal="center" vertical="center"/>
    </xf>
    <xf numFmtId="0" fontId="8" fillId="0" borderId="40" xfId="2" applyFont="1" applyBorder="1" applyAlignment="1">
      <alignment horizontal="center" vertical="center"/>
    </xf>
    <xf numFmtId="0" fontId="8" fillId="0" borderId="14" xfId="2" applyFont="1" applyBorder="1" applyAlignment="1">
      <alignment horizontal="center" vertical="center"/>
    </xf>
    <xf numFmtId="0" fontId="8" fillId="0" borderId="14" xfId="2" applyFont="1" applyBorder="1" applyAlignment="1">
      <alignment horizontal="center" vertical="center" wrapText="1"/>
    </xf>
    <xf numFmtId="0" fontId="7" fillId="0" borderId="38" xfId="2" applyBorder="1" applyAlignment="1">
      <alignment vertical="center"/>
    </xf>
    <xf numFmtId="0" fontId="8" fillId="0" borderId="0" xfId="2" applyFont="1" applyAlignment="1">
      <alignment vertical="center"/>
    </xf>
    <xf numFmtId="0" fontId="7" fillId="8" borderId="0" xfId="2" applyFill="1" applyAlignment="1">
      <alignment vertical="center"/>
    </xf>
    <xf numFmtId="0" fontId="24" fillId="8" borderId="0" xfId="2" applyFont="1" applyFill="1" applyAlignment="1">
      <alignment vertical="center"/>
    </xf>
    <xf numFmtId="0" fontId="7" fillId="0" borderId="38" xfId="2" applyBorder="1"/>
    <xf numFmtId="0" fontId="7" fillId="0" borderId="39" xfId="2" applyBorder="1"/>
    <xf numFmtId="0" fontId="5" fillId="0" borderId="11" xfId="2" applyFont="1" applyBorder="1" applyAlignment="1">
      <alignment vertical="center"/>
    </xf>
    <xf numFmtId="0" fontId="5" fillId="0" borderId="32" xfId="2" applyFont="1" applyBorder="1" applyAlignment="1">
      <alignment vertical="center"/>
    </xf>
    <xf numFmtId="0" fontId="5" fillId="0" borderId="10" xfId="2" applyFont="1" applyBorder="1" applyAlignment="1">
      <alignment vertical="center"/>
    </xf>
    <xf numFmtId="0" fontId="5" fillId="0" borderId="0" xfId="2" applyFont="1" applyAlignment="1">
      <alignment horizontal="left" vertical="center" indent="1"/>
    </xf>
    <xf numFmtId="0" fontId="1" fillId="3" borderId="0" xfId="2" applyFont="1" applyFill="1" applyAlignment="1">
      <alignment horizontal="left" vertical="center"/>
    </xf>
    <xf numFmtId="0" fontId="5" fillId="3" borderId="0" xfId="2" applyFont="1" applyFill="1" applyAlignment="1">
      <alignment vertical="center" wrapText="1"/>
    </xf>
    <xf numFmtId="0" fontId="9" fillId="4" borderId="12" xfId="2" applyFont="1" applyFill="1" applyBorder="1" applyAlignment="1">
      <alignment horizontal="centerContinuous"/>
    </xf>
    <xf numFmtId="0" fontId="10" fillId="4" borderId="42" xfId="2" applyFont="1" applyFill="1" applyBorder="1" applyAlignment="1">
      <alignment horizontal="centerContinuous" wrapText="1"/>
    </xf>
    <xf numFmtId="0" fontId="27" fillId="4" borderId="0" xfId="2" applyFont="1" applyFill="1" applyAlignment="1">
      <alignment horizontal="centerContinuous" vertical="center"/>
    </xf>
    <xf numFmtId="0" fontId="10" fillId="4" borderId="38" xfId="2" applyFont="1" applyFill="1" applyBorder="1" applyAlignment="1">
      <alignment horizontal="centerContinuous" vertical="center" wrapText="1"/>
    </xf>
    <xf numFmtId="0" fontId="10" fillId="4" borderId="10" xfId="2" applyFont="1" applyFill="1" applyBorder="1" applyAlignment="1">
      <alignment vertical="center"/>
    </xf>
    <xf numFmtId="0" fontId="23" fillId="4" borderId="32" xfId="2" applyFont="1" applyFill="1" applyBorder="1" applyAlignment="1">
      <alignment horizontal="centerContinuous" vertical="center"/>
    </xf>
    <xf numFmtId="0" fontId="23" fillId="4" borderId="11" xfId="2" applyFont="1" applyFill="1" applyBorder="1" applyAlignment="1">
      <alignment horizontal="centerContinuous" vertical="center"/>
    </xf>
    <xf numFmtId="0" fontId="27" fillId="4" borderId="39" xfId="2" applyFont="1" applyFill="1" applyBorder="1" applyAlignment="1">
      <alignment horizontal="centerContinuous" vertical="center" wrapText="1"/>
    </xf>
    <xf numFmtId="0" fontId="12" fillId="4" borderId="12" xfId="2" applyFont="1" applyFill="1" applyBorder="1" applyAlignment="1">
      <alignment horizontal="centerContinuous"/>
    </xf>
    <xf numFmtId="0" fontId="26" fillId="4" borderId="41" xfId="2" applyFont="1" applyFill="1" applyBorder="1" applyAlignment="1">
      <alignment vertical="center"/>
    </xf>
    <xf numFmtId="0" fontId="8" fillId="4" borderId="14" xfId="2" applyFont="1" applyFill="1" applyBorder="1" applyAlignment="1">
      <alignment horizontal="center" vertical="center" wrapText="1"/>
    </xf>
    <xf numFmtId="0" fontId="8" fillId="4" borderId="14" xfId="2" applyFont="1" applyFill="1" applyBorder="1" applyAlignment="1">
      <alignment horizontal="center" vertical="center"/>
    </xf>
    <xf numFmtId="0" fontId="8" fillId="4" borderId="40" xfId="2" applyFont="1" applyFill="1" applyBorder="1" applyAlignment="1">
      <alignment horizontal="center" vertical="center"/>
    </xf>
    <xf numFmtId="0" fontId="25" fillId="4" borderId="0" xfId="2" applyFont="1" applyFill="1" applyAlignment="1">
      <alignment vertical="center"/>
    </xf>
    <xf numFmtId="0" fontId="7" fillId="4" borderId="0" xfId="2" applyFill="1" applyAlignment="1">
      <alignment vertical="center"/>
    </xf>
    <xf numFmtId="0" fontId="1" fillId="2" borderId="29" xfId="2" applyFont="1" applyFill="1" applyBorder="1" applyAlignment="1" applyProtection="1">
      <alignment horizontal="center" vertical="center"/>
      <protection locked="0"/>
    </xf>
    <xf numFmtId="0" fontId="11" fillId="4" borderId="10" xfId="2" applyFont="1" applyFill="1" applyBorder="1" applyAlignment="1">
      <alignment vertical="center"/>
    </xf>
    <xf numFmtId="0" fontId="28" fillId="4" borderId="32" xfId="2" applyFont="1" applyFill="1" applyBorder="1" applyAlignment="1">
      <alignment horizontal="centerContinuous" vertical="center"/>
    </xf>
    <xf numFmtId="0" fontId="28" fillId="4" borderId="11" xfId="2" applyFont="1" applyFill="1" applyBorder="1" applyAlignment="1">
      <alignment horizontal="centerContinuous" vertical="center"/>
    </xf>
    <xf numFmtId="0" fontId="5" fillId="2" borderId="43" xfId="2" applyFont="1" applyFill="1" applyBorder="1" applyAlignment="1">
      <alignment horizontal="center" vertical="center" wrapText="1"/>
    </xf>
    <xf numFmtId="0" fontId="1" fillId="2" borderId="5" xfId="2" applyFont="1" applyFill="1" applyBorder="1" applyAlignment="1" applyProtection="1">
      <alignment horizontal="left" vertical="center" wrapText="1"/>
      <protection locked="0"/>
    </xf>
    <xf numFmtId="0" fontId="29" fillId="3" borderId="1" xfId="0" applyFont="1" applyFill="1" applyBorder="1" applyAlignment="1">
      <alignment horizontal="left" vertical="center" wrapText="1"/>
    </xf>
    <xf numFmtId="0" fontId="13" fillId="4" borderId="21" xfId="2" applyFont="1" applyFill="1" applyBorder="1" applyAlignment="1" applyProtection="1">
      <alignment horizontal="center" vertical="center" textRotation="90" wrapText="1"/>
      <protection locked="0"/>
    </xf>
    <xf numFmtId="0" fontId="5" fillId="2" borderId="15" xfId="2" applyFont="1" applyFill="1" applyBorder="1" applyAlignment="1">
      <alignment horizontal="center" vertical="center" wrapText="1"/>
    </xf>
    <xf numFmtId="0" fontId="5" fillId="2" borderId="33" xfId="2" applyFont="1" applyFill="1" applyBorder="1" applyAlignment="1">
      <alignment horizontal="center" vertical="center" wrapText="1"/>
    </xf>
    <xf numFmtId="0" fontId="29" fillId="3" borderId="19" xfId="0" applyFont="1" applyFill="1" applyBorder="1" applyAlignment="1">
      <alignment vertical="center" wrapText="1"/>
    </xf>
    <xf numFmtId="0" fontId="1" fillId="2" borderId="19" xfId="2" applyFont="1" applyFill="1" applyBorder="1" applyAlignment="1" applyProtection="1">
      <alignment horizontal="center" vertical="center"/>
      <protection locked="0"/>
    </xf>
    <xf numFmtId="0" fontId="1" fillId="2" borderId="19" xfId="2" applyFont="1" applyFill="1" applyBorder="1" applyAlignment="1" applyProtection="1">
      <alignment horizontal="left" vertical="center" wrapText="1"/>
      <protection locked="0"/>
    </xf>
    <xf numFmtId="0" fontId="30" fillId="3" borderId="19" xfId="0" applyFont="1" applyFill="1" applyBorder="1"/>
    <xf numFmtId="0" fontId="29" fillId="3" borderId="19" xfId="0" applyFont="1" applyFill="1" applyBorder="1" applyAlignment="1">
      <alignment horizontal="left" vertical="center" wrapText="1"/>
    </xf>
    <xf numFmtId="0" fontId="5" fillId="2" borderId="44" xfId="2" applyFont="1" applyFill="1" applyBorder="1" applyAlignment="1">
      <alignment horizontal="center" vertical="center" wrapText="1"/>
    </xf>
    <xf numFmtId="0" fontId="26" fillId="4" borderId="19" xfId="2" applyFont="1" applyFill="1" applyBorder="1" applyAlignment="1">
      <alignment horizontal="left" vertical="center" wrapText="1"/>
    </xf>
    <xf numFmtId="0" fontId="26" fillId="4" borderId="19" xfId="2" applyFont="1" applyFill="1" applyBorder="1" applyAlignment="1" applyProtection="1">
      <alignment horizontal="center" vertical="center" wrapText="1"/>
      <protection locked="0"/>
    </xf>
    <xf numFmtId="0" fontId="5" fillId="0" borderId="0" xfId="5" applyFont="1" applyAlignment="1">
      <alignment horizontal="center" vertical="center"/>
    </xf>
    <xf numFmtId="0" fontId="8" fillId="9" borderId="1" xfId="5" applyFont="1" applyFill="1" applyBorder="1" applyAlignment="1">
      <alignment horizontal="center" vertical="center"/>
    </xf>
    <xf numFmtId="0" fontId="34" fillId="0" borderId="45" xfId="5" applyFont="1" applyBorder="1" applyAlignment="1">
      <alignment vertical="center"/>
    </xf>
    <xf numFmtId="0" fontId="34" fillId="0" borderId="46" xfId="5" applyFont="1" applyBorder="1" applyAlignment="1" applyProtection="1">
      <alignment horizontal="left" vertical="center"/>
      <protection locked="0"/>
    </xf>
    <xf numFmtId="0" fontId="5" fillId="0" borderId="0" xfId="5" applyFont="1" applyAlignment="1">
      <alignment vertical="center"/>
    </xf>
    <xf numFmtId="0" fontId="5" fillId="0" borderId="47" xfId="5" applyFont="1" applyBorder="1" applyAlignment="1" applyProtection="1">
      <alignment horizontal="center" vertical="center"/>
      <protection locked="0"/>
    </xf>
    <xf numFmtId="0" fontId="1" fillId="0" borderId="0" xfId="5" applyFont="1" applyAlignment="1">
      <alignment vertical="center"/>
    </xf>
    <xf numFmtId="0" fontId="5" fillId="0" borderId="0" xfId="5" applyFont="1" applyAlignment="1">
      <alignment horizontal="left" vertical="center"/>
    </xf>
    <xf numFmtId="0" fontId="29" fillId="3" borderId="1" xfId="0" applyFont="1" applyFill="1" applyBorder="1" applyAlignment="1">
      <alignment horizontal="left" vertical="center"/>
    </xf>
    <xf numFmtId="0" fontId="1" fillId="0" borderId="1" xfId="2" applyFont="1" applyBorder="1" applyAlignment="1">
      <alignment horizontal="center" vertical="center" wrapText="1"/>
    </xf>
    <xf numFmtId="0" fontId="12" fillId="4" borderId="18" xfId="2" applyFont="1" applyFill="1" applyBorder="1" applyAlignment="1" applyProtection="1">
      <alignment horizontal="centerContinuous" wrapText="1"/>
      <protection locked="0"/>
    </xf>
    <xf numFmtId="0" fontId="2" fillId="3" borderId="1" xfId="0" applyFont="1" applyFill="1" applyBorder="1" applyProtection="1">
      <protection locked="0"/>
    </xf>
    <xf numFmtId="0" fontId="32" fillId="3" borderId="1" xfId="4" applyFill="1" applyBorder="1" applyProtection="1">
      <protection locked="0"/>
    </xf>
    <xf numFmtId="0" fontId="2" fillId="3" borderId="1" xfId="0" applyFont="1" applyFill="1" applyBorder="1" applyAlignment="1" applyProtection="1">
      <alignment horizontal="left"/>
      <protection locked="0"/>
    </xf>
    <xf numFmtId="14" fontId="2" fillId="3" borderId="1" xfId="0" applyNumberFormat="1" applyFont="1" applyFill="1" applyBorder="1" applyAlignment="1" applyProtection="1">
      <alignment horizontal="left"/>
      <protection locked="0"/>
    </xf>
    <xf numFmtId="0" fontId="8" fillId="9" borderId="10" xfId="5" applyFont="1" applyFill="1" applyBorder="1" applyAlignment="1">
      <alignment horizontal="center" vertical="center"/>
    </xf>
    <xf numFmtId="0" fontId="34" fillId="0" borderId="50" xfId="5" applyFont="1" applyBorder="1" applyAlignment="1" applyProtection="1">
      <alignment horizontal="left" vertical="center"/>
      <protection locked="0"/>
    </xf>
    <xf numFmtId="0" fontId="8" fillId="0" borderId="0" xfId="5" applyFont="1" applyAlignment="1" applyProtection="1">
      <alignment vertical="center" wrapText="1"/>
      <protection locked="0"/>
    </xf>
    <xf numFmtId="0" fontId="8" fillId="9" borderId="0" xfId="5" applyFont="1" applyFill="1" applyAlignment="1">
      <alignment horizontal="centerContinuous" vertical="center"/>
    </xf>
    <xf numFmtId="0" fontId="8" fillId="9" borderId="13" xfId="5" applyFont="1" applyFill="1" applyBorder="1" applyAlignment="1">
      <alignment horizontal="centerContinuous" vertical="center"/>
    </xf>
    <xf numFmtId="0" fontId="0" fillId="3" borderId="0" xfId="0" applyFill="1"/>
    <xf numFmtId="0" fontId="0" fillId="2" borderId="51" xfId="0" applyFill="1" applyBorder="1" applyAlignment="1">
      <alignment vertical="center"/>
    </xf>
    <xf numFmtId="0" fontId="1" fillId="3" borderId="19" xfId="2" applyFont="1" applyFill="1" applyBorder="1" applyAlignment="1" applyProtection="1">
      <alignment horizontal="center" vertical="center"/>
      <protection locked="0"/>
    </xf>
    <xf numFmtId="0" fontId="10" fillId="4" borderId="12" xfId="2" applyFont="1" applyFill="1" applyBorder="1" applyAlignment="1">
      <alignment horizontal="center" wrapText="1"/>
    </xf>
    <xf numFmtId="0" fontId="10" fillId="4" borderId="0" xfId="2" applyFont="1" applyFill="1" applyAlignment="1">
      <alignment horizontal="center" vertical="center" wrapText="1"/>
    </xf>
    <xf numFmtId="0" fontId="12" fillId="4" borderId="32" xfId="2"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7" fillId="0" borderId="9" xfId="2" applyBorder="1" applyAlignment="1">
      <alignment horizontal="center" vertical="center"/>
    </xf>
    <xf numFmtId="0" fontId="5" fillId="0" borderId="1" xfId="2" applyFont="1" applyBorder="1" applyAlignment="1">
      <alignment horizontal="left" vertical="center"/>
    </xf>
    <xf numFmtId="0" fontId="5" fillId="0" borderId="1" xfId="2" applyFont="1" applyBorder="1" applyAlignment="1">
      <alignment horizontal="left" vertical="center" wrapText="1"/>
    </xf>
    <xf numFmtId="0" fontId="8" fillId="0" borderId="1" xfId="2" applyFont="1" applyBorder="1" applyAlignment="1">
      <alignment horizontal="right" vertical="center"/>
    </xf>
    <xf numFmtId="0" fontId="5" fillId="0" borderId="13" xfId="5" applyFont="1" applyBorder="1" applyAlignment="1">
      <alignment vertical="center"/>
    </xf>
    <xf numFmtId="0" fontId="5" fillId="0" borderId="52" xfId="5" applyFont="1" applyBorder="1" applyAlignment="1" applyProtection="1">
      <alignment horizontal="center" vertical="center"/>
      <protection locked="0"/>
    </xf>
    <xf numFmtId="0" fontId="5" fillId="0" borderId="53" xfId="5" applyFont="1" applyBorder="1" applyAlignment="1" applyProtection="1">
      <alignment horizontal="center" vertical="center"/>
      <protection locked="0"/>
    </xf>
    <xf numFmtId="0" fontId="5" fillId="0" borderId="48" xfId="2" applyFont="1" applyBorder="1" applyAlignment="1" applyProtection="1">
      <alignment horizontal="left" vertical="top" wrapText="1"/>
      <protection locked="0"/>
    </xf>
    <xf numFmtId="0" fontId="5" fillId="0" borderId="49"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31" fillId="4" borderId="39" xfId="0" applyFont="1" applyFill="1" applyBorder="1" applyAlignment="1">
      <alignment vertical="center" wrapText="1"/>
    </xf>
    <xf numFmtId="0" fontId="31" fillId="4" borderId="0" xfId="0" applyFont="1" applyFill="1" applyAlignment="1">
      <alignment vertical="center" wrapText="1"/>
    </xf>
    <xf numFmtId="0" fontId="31" fillId="4" borderId="13" xfId="0" applyFont="1" applyFill="1" applyBorder="1" applyAlignment="1">
      <alignment vertical="center" wrapText="1"/>
    </xf>
    <xf numFmtId="0" fontId="1" fillId="7" borderId="21" xfId="2" applyFont="1" applyFill="1" applyBorder="1" applyAlignment="1">
      <alignment horizontal="left" vertical="center"/>
    </xf>
    <xf numFmtId="0" fontId="1" fillId="7" borderId="22" xfId="2" applyFont="1" applyFill="1" applyBorder="1" applyAlignment="1">
      <alignment horizontal="left" vertical="center"/>
    </xf>
    <xf numFmtId="14" fontId="1" fillId="7" borderId="21" xfId="2" applyNumberFormat="1" applyFont="1" applyFill="1" applyBorder="1" applyAlignment="1">
      <alignment horizontal="left" vertical="center"/>
    </xf>
    <xf numFmtId="14" fontId="1" fillId="7" borderId="22" xfId="2" applyNumberFormat="1" applyFont="1" applyFill="1" applyBorder="1" applyAlignment="1">
      <alignment horizontal="left" vertical="center"/>
    </xf>
    <xf numFmtId="0" fontId="31" fillId="4" borderId="39" xfId="0" applyFont="1" applyFill="1" applyBorder="1" applyAlignment="1">
      <alignment horizontal="left" vertical="center" wrapText="1"/>
    </xf>
    <xf numFmtId="0" fontId="31" fillId="4" borderId="0" xfId="0" applyFont="1" applyFill="1" applyAlignment="1">
      <alignment horizontal="left" vertical="center" wrapText="1"/>
    </xf>
    <xf numFmtId="0" fontId="0" fillId="0" borderId="18" xfId="0" applyBorder="1"/>
    <xf numFmtId="0" fontId="0" fillId="0" borderId="42" xfId="0" applyBorder="1"/>
    <xf numFmtId="0" fontId="0" fillId="0" borderId="39" xfId="0" applyBorder="1"/>
    <xf numFmtId="0" fontId="0" fillId="0" borderId="38" xfId="0" applyBorder="1"/>
    <xf numFmtId="0" fontId="0" fillId="0" borderId="17" xfId="0" applyBorder="1"/>
    <xf numFmtId="0" fontId="0" fillId="0" borderId="9" xfId="0" applyBorder="1"/>
    <xf numFmtId="0" fontId="0" fillId="0" borderId="1" xfId="0" applyBorder="1"/>
    <xf numFmtId="0" fontId="5" fillId="0" borderId="12" xfId="5" applyFont="1" applyBorder="1" applyAlignment="1">
      <alignment horizontal="center" vertical="center"/>
    </xf>
    <xf numFmtId="0" fontId="5" fillId="0" borderId="0" xfId="5" applyFont="1" applyAlignment="1">
      <alignment horizontal="center" vertical="center"/>
    </xf>
    <xf numFmtId="0" fontId="5" fillId="0" borderId="13" xfId="5" applyFont="1" applyBorder="1" applyAlignment="1">
      <alignment horizontal="center" vertical="center"/>
    </xf>
    <xf numFmtId="0" fontId="33" fillId="0" borderId="10" xfId="5" applyFont="1" applyBorder="1" applyAlignment="1">
      <alignment horizontal="left" vertical="top" wrapText="1"/>
    </xf>
    <xf numFmtId="0" fontId="33" fillId="0" borderId="32" xfId="5" applyFont="1" applyBorder="1" applyAlignment="1">
      <alignment horizontal="left" vertical="top" wrapText="1"/>
    </xf>
    <xf numFmtId="0" fontId="33" fillId="0" borderId="11" xfId="5" applyFont="1" applyBorder="1" applyAlignment="1">
      <alignment horizontal="left" vertical="top" wrapText="1"/>
    </xf>
    <xf numFmtId="0" fontId="8" fillId="10" borderId="48" xfId="5" applyFont="1" applyFill="1" applyBorder="1" applyAlignment="1" applyProtection="1">
      <alignment horizontal="center" vertical="center"/>
      <protection locked="0"/>
    </xf>
    <xf numFmtId="0" fontId="0" fillId="0" borderId="8" xfId="0" applyBorder="1" applyAlignment="1">
      <alignment horizontal="center" vertical="center"/>
    </xf>
    <xf numFmtId="0" fontId="37" fillId="10" borderId="18" xfId="0" applyFont="1" applyFill="1" applyBorder="1" applyAlignment="1">
      <alignment horizontal="center" vertical="center"/>
    </xf>
    <xf numFmtId="0" fontId="11" fillId="10" borderId="42" xfId="0" applyFont="1" applyFill="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3" xfId="3" applyFont="1" applyBorder="1" applyAlignment="1">
      <alignment horizontal="left" vertical="center" wrapText="1"/>
    </xf>
    <xf numFmtId="0" fontId="11" fillId="0" borderId="32" xfId="3" applyFont="1" applyBorder="1" applyAlignment="1">
      <alignment horizontal="left" vertical="center" wrapText="1"/>
    </xf>
    <xf numFmtId="14" fontId="11" fillId="0" borderId="32" xfId="2" applyNumberFormat="1" applyFont="1" applyBorder="1" applyAlignment="1">
      <alignment horizontal="left" vertical="center"/>
    </xf>
    <xf numFmtId="0" fontId="11" fillId="0" borderId="32" xfId="3" applyFont="1" applyBorder="1" applyAlignment="1">
      <alignment horizontal="left" vertical="center"/>
    </xf>
    <xf numFmtId="0" fontId="8" fillId="0" borderId="36" xfId="2" applyFont="1" applyBorder="1" applyAlignment="1">
      <alignment horizontal="center" vertical="center"/>
    </xf>
    <xf numFmtId="0" fontId="8" fillId="0" borderId="32" xfId="2" applyFont="1" applyBorder="1" applyAlignment="1">
      <alignment horizontal="center" vertical="center"/>
    </xf>
    <xf numFmtId="0" fontId="8" fillId="0" borderId="35" xfId="2" applyFont="1" applyBorder="1" applyAlignment="1">
      <alignment horizontal="center" vertical="center"/>
    </xf>
  </cellXfs>
  <cellStyles count="6">
    <cellStyle name="Hyperlink" xfId="4" builtinId="8"/>
    <cellStyle name="Normal" xfId="0" builtinId="0"/>
    <cellStyle name="Normal 2" xfId="2"/>
    <cellStyle name="Normal 4" xfId="1"/>
    <cellStyle name="Normal_Copy of DHHS Medication Review Tool (2)" xfId="5"/>
    <cellStyle name="Normal_DHHS Record Review Tool" xfId="3"/>
  </cellStyles>
  <dxfs count="32">
    <dxf>
      <font>
        <b/>
        <i val="0"/>
        <color indexed="10"/>
        <name val="Cambria"/>
        <scheme val="none"/>
      </font>
      <fill>
        <patternFill>
          <bgColor indexed="45"/>
        </patternFill>
      </fill>
    </dxf>
    <dxf>
      <font>
        <b/>
        <i val="0"/>
        <color indexed="17"/>
        <name val="Cambria"/>
        <scheme val="none"/>
      </font>
      <fill>
        <patternFill>
          <bgColor theme="9" tint="0.59996337778862885"/>
        </patternFill>
      </fill>
    </dxf>
    <dxf>
      <font>
        <b/>
        <i val="0"/>
        <color rgb="FFFF0000"/>
      </font>
      <fill>
        <patternFill>
          <bgColor rgb="FFFF99CC"/>
        </patternFill>
      </fill>
    </dxf>
    <dxf>
      <font>
        <b/>
        <i val="0"/>
        <color theme="7" tint="-0.749961851863155"/>
      </font>
      <fill>
        <patternFill>
          <bgColor theme="9" tint="0.59996337778862885"/>
        </patternFill>
      </fill>
    </dxf>
    <dxf>
      <font>
        <b/>
        <i val="0"/>
        <color indexed="10"/>
        <name val="Cambria"/>
        <scheme val="none"/>
      </font>
      <fill>
        <patternFill>
          <bgColor indexed="45"/>
        </patternFill>
      </fill>
    </dxf>
    <dxf>
      <font>
        <b/>
        <i val="0"/>
        <color rgb="FFFF0000"/>
      </font>
      <fill>
        <patternFill>
          <bgColor rgb="FFFF99CC"/>
        </patternFill>
      </fill>
    </dxf>
    <dxf>
      <font>
        <b/>
        <i val="0"/>
        <color indexed="17"/>
        <name val="Cambria"/>
        <scheme val="none"/>
      </font>
      <fill>
        <patternFill>
          <bgColor theme="9" tint="0.59996337778862885"/>
        </patternFill>
      </fill>
    </dxf>
    <dxf>
      <font>
        <b/>
        <i val="0"/>
        <color rgb="FF008000"/>
      </font>
      <fill>
        <patternFill patternType="solid">
          <bgColor theme="9" tint="0.59996337778862885"/>
        </patternFill>
      </fill>
    </dxf>
    <dxf>
      <fill>
        <patternFill>
          <bgColor indexed="22"/>
        </patternFill>
      </fill>
    </dxf>
    <dxf>
      <fill>
        <patternFill>
          <bgColor theme="0" tint="-0.24994659260841701"/>
        </patternFill>
      </fill>
    </dxf>
    <dxf>
      <font>
        <color rgb="FFFF0000"/>
      </font>
    </dxf>
    <dxf>
      <font>
        <color rgb="FF9C0006"/>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b/>
        <i val="0"/>
        <color rgb="FFFF0000"/>
      </font>
    </dxf>
    <dxf>
      <fill>
        <patternFill>
          <bgColor rgb="FFC0C0C0"/>
        </patternFill>
      </fill>
    </dxf>
    <dxf>
      <font>
        <b/>
        <i val="0"/>
        <color rgb="FFFF0000"/>
      </font>
    </dxf>
    <dxf>
      <fill>
        <patternFill>
          <bgColor rgb="FFC0C0C0"/>
        </patternFill>
      </fill>
    </dxf>
    <dxf>
      <font>
        <b/>
        <i val="0"/>
        <color rgb="FFFF0000"/>
      </font>
    </dxf>
    <dxf>
      <fill>
        <patternFill>
          <bgColor rgb="FFC0C0C0"/>
        </patternFill>
      </fill>
    </dxf>
    <dxf>
      <fill>
        <patternFill>
          <bgColor rgb="FFC0C0C0"/>
        </patternFill>
      </fill>
    </dxf>
    <dxf>
      <font>
        <b/>
        <i val="0"/>
        <color rgb="FFFF0000"/>
      </font>
    </dxf>
    <dxf>
      <font>
        <color rgb="FFFF0000"/>
      </font>
    </dxf>
    <dxf>
      <font>
        <color rgb="FF9C0006"/>
      </font>
    </dxf>
    <dxf>
      <fill>
        <patternFill>
          <bgColor indexed="22"/>
        </patternFill>
      </fill>
    </dxf>
    <dxf>
      <font>
        <condense val="0"/>
        <extend val="0"/>
        <color indexed="10"/>
      </font>
    </dxf>
  </dxfs>
  <tableStyles count="0" defaultTableStyle="TableStyleMedium2" defaultPivotStyle="PivotStyleLight16"/>
  <colors>
    <mruColors>
      <color rgb="FFFF3300"/>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43</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 y="38099"/>
          <a:ext cx="6854190" cy="733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solidFill>
                <a:schemeClr val="dk1"/>
              </a:solidFill>
              <a:effectLst/>
              <a:latin typeface="+mn-lt"/>
              <a:ea typeface="+mn-ea"/>
              <a:cs typeface="+mn-cs"/>
            </a:rPr>
            <a:t>This workbook contains the following worksheets:</a:t>
          </a:r>
        </a:p>
        <a:p>
          <a:pPr algn="just"/>
          <a:r>
            <a:rPr lang="en-US" sz="1100">
              <a:solidFill>
                <a:schemeClr val="dk1"/>
              </a:solidFill>
              <a:effectLst/>
              <a:latin typeface="+mn-lt"/>
              <a:ea typeface="+mn-ea"/>
              <a:cs typeface="+mn-cs"/>
            </a:rPr>
            <a:t> </a:t>
          </a:r>
        </a:p>
        <a:p>
          <a:pPr lvl="0" algn="just"/>
          <a:r>
            <a:rPr lang="en-US" sz="1100">
              <a:solidFill>
                <a:schemeClr val="dk1"/>
              </a:solidFill>
              <a:effectLst/>
              <a:latin typeface="+mn-lt"/>
              <a:ea typeface="+mn-ea"/>
              <a:cs typeface="+mn-cs"/>
            </a:rPr>
            <a:t> Workbook Instructions,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Workbook Set-up, Respite and Unlicensed AFL Review Tool, Medications Review</a:t>
          </a:r>
          <a:r>
            <a:rPr lang="en-US" sz="1100" baseline="0">
              <a:solidFill>
                <a:schemeClr val="dk1"/>
              </a:solidFill>
              <a:effectLst/>
              <a:latin typeface="+mn-lt"/>
              <a:ea typeface="+mn-ea"/>
              <a:cs typeface="+mn-cs"/>
            </a:rPr>
            <a:t> Worksheet, </a:t>
          </a:r>
          <a:r>
            <a:rPr lang="en-US" sz="1100">
              <a:solidFill>
                <a:schemeClr val="dk1"/>
              </a:solidFill>
              <a:effectLst/>
              <a:latin typeface="+mn-lt"/>
              <a:ea typeface="+mn-ea"/>
              <a:cs typeface="+mn-cs"/>
            </a:rPr>
            <a:t>Overall Summary, and Data Extraction worksheets..</a:t>
          </a:r>
        </a:p>
        <a:p>
          <a:pPr lvl="0" algn="just"/>
          <a:endParaRPr lang="en-US" sz="1100">
            <a:solidFill>
              <a:schemeClr val="dk1"/>
            </a:solidFill>
            <a:effectLst/>
            <a:latin typeface="+mn-lt"/>
            <a:ea typeface="+mn-ea"/>
            <a:cs typeface="+mn-cs"/>
          </a:endParaRP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reviewers, and the review dates.  The information need only be entered one time.  Information entered on this worksheet will be automatically entered throughout the workbook where needed (e.g. in the header of the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 </a:t>
          </a:r>
        </a:p>
        <a:p>
          <a:pPr lvl="0" algn="just"/>
          <a:endParaRPr lang="en-US" sz="1100">
            <a:solidFill>
              <a:schemeClr val="dk1"/>
            </a:solidFill>
            <a:effectLst/>
            <a:latin typeface="+mn-lt"/>
            <a:ea typeface="+mn-ea"/>
            <a:cs typeface="+mn-cs"/>
          </a:endParaRPr>
        </a:p>
        <a:p>
          <a:pPr lvl="0" algn="just"/>
          <a:r>
            <a:rPr lang="en-US" sz="1100" b="1">
              <a:solidFill>
                <a:schemeClr val="dk1"/>
              </a:solidFill>
              <a:effectLst/>
              <a:latin typeface="+mn-lt"/>
              <a:ea typeface="+mn-ea"/>
              <a:cs typeface="+mn-cs"/>
            </a:rPr>
            <a:t>Respite and UAFL Review Tool</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this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The review tool is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Medication Review Worksheet:</a:t>
          </a:r>
          <a:r>
            <a:rPr lang="en-US" sz="1100" baseline="0">
              <a:solidFill>
                <a:schemeClr val="dk1"/>
              </a:solidFill>
              <a:effectLst/>
              <a:latin typeface="+mn-lt"/>
              <a:ea typeface="+mn-ea"/>
              <a:cs typeface="+mn-cs"/>
            </a:rPr>
            <a:t> if one medication item is marked as not met on the Medication Review Worksheet the Review Tool Item will populate as  </a:t>
          </a:r>
          <a:r>
            <a:rPr lang="en-US" sz="1100">
              <a:solidFill>
                <a:srgbClr val="FF0000"/>
              </a:solidFill>
              <a:effectLst/>
              <a:latin typeface="+mn-lt"/>
              <a:ea typeface="+mn-ea"/>
              <a:cs typeface="+mn-cs"/>
            </a:rPr>
            <a:t>"</a:t>
          </a:r>
          <a:r>
            <a:rPr lang="en-US" sz="1100" b="1">
              <a:solidFill>
                <a:srgbClr val="FF0000"/>
              </a:solidFill>
              <a:effectLst/>
              <a:latin typeface="+mn-lt"/>
              <a:ea typeface="+mn-ea"/>
              <a:cs typeface="+mn-cs"/>
            </a:rPr>
            <a:t>Not Met</a:t>
          </a:r>
          <a:r>
            <a:rPr lang="en-US" sz="1100">
              <a:solidFill>
                <a:srgbClr val="FF0000"/>
              </a:solidFill>
              <a:effectLst/>
              <a:latin typeface="+mn-lt"/>
              <a:ea typeface="+mn-ea"/>
              <a:cs typeface="+mn-cs"/>
            </a:rPr>
            <a:t>" </a:t>
          </a:r>
          <a:r>
            <a:rPr lang="en-US" sz="1100">
              <a:solidFill>
                <a:sysClr val="windowText" lastClr="000000"/>
              </a:solidFill>
              <a:effectLst/>
              <a:latin typeface="+mn-lt"/>
              <a:ea typeface="+mn-ea"/>
              <a:cs typeface="+mn-cs"/>
            </a:rPr>
            <a:t>Provide</a:t>
          </a:r>
          <a:r>
            <a:rPr lang="en-US" sz="1100" baseline="0">
              <a:solidFill>
                <a:sysClr val="windowText" lastClr="000000"/>
              </a:solidFill>
              <a:effectLst/>
              <a:latin typeface="+mn-lt"/>
              <a:ea typeface="+mn-ea"/>
              <a:cs typeface="+mn-cs"/>
            </a:rPr>
            <a:t> a detailed comment identifying the reason the item was marked as</a:t>
          </a:r>
          <a:r>
            <a:rPr lang="en-US" sz="1100" baseline="0">
              <a:solidFill>
                <a:srgbClr val="FF0000"/>
              </a:solidFill>
              <a:effectLst/>
              <a:latin typeface="+mn-lt"/>
              <a:ea typeface="+mn-ea"/>
              <a:cs typeface="+mn-cs"/>
            </a:rPr>
            <a:t> "Not Met." </a:t>
          </a:r>
          <a:endParaRPr lang="en-US" sz="1100">
            <a:solidFill>
              <a:srgbClr val="FF0000"/>
            </a:solidFill>
            <a:effectLst/>
            <a:latin typeface="+mn-lt"/>
            <a:ea typeface="+mn-ea"/>
            <a:cs typeface="+mn-cs"/>
          </a:endParaRPr>
        </a:p>
        <a:p>
          <a:pPr algn="just"/>
          <a:endParaRPr lang="en-US" sz="1100">
            <a:solidFill>
              <a:schemeClr val="dk1"/>
            </a:solidFill>
            <a:effectLst/>
            <a:latin typeface="+mn-lt"/>
            <a:ea typeface="+mn-ea"/>
            <a:cs typeface="+mn-cs"/>
          </a:endParaRPr>
        </a:p>
        <a:p>
          <a:pPr lvl="0" algn="just"/>
          <a:r>
            <a:rPr lang="en-US" sz="1100" b="1">
              <a:solidFill>
                <a:sysClr val="windowText" lastClr="000000"/>
              </a:solidFill>
              <a:effectLst/>
              <a:latin typeface="+mn-lt"/>
              <a:ea typeface="+mn-ea"/>
              <a:cs typeface="+mn-cs"/>
            </a:rPr>
            <a:t>Overall Summary</a:t>
          </a:r>
          <a:r>
            <a:rPr lang="en-US" sz="1100" b="1">
              <a:solidFill>
                <a:schemeClr val="bg1">
                  <a:lumMod val="50000"/>
                </a:schemeClr>
              </a:solidFill>
              <a:effectLst/>
              <a:latin typeface="+mn-lt"/>
              <a:ea typeface="+mn-ea"/>
              <a:cs typeface="+mn-cs"/>
            </a:rPr>
            <a:t>:</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the tool in one convenient place.  It can be printed and attached to the review report to serve as a handy reference to the provider and reviewer of results and items needing corrective action.  It calculates the number and percent met for each item or record reviewed.  </a:t>
          </a:r>
        </a:p>
        <a:p>
          <a:pPr lvl="0" algn="just"/>
          <a:endParaRPr lang="en-US" sz="1100">
            <a:solidFill>
              <a:schemeClr val="dk1"/>
            </a:solidFill>
            <a:effectLst/>
            <a:latin typeface="+mn-lt"/>
            <a:ea typeface="+mn-ea"/>
            <a:cs typeface="+mn-cs"/>
          </a:endParaRPr>
        </a:p>
        <a:p>
          <a:pPr algn="just"/>
          <a:r>
            <a:rPr lang="en-US" sz="1100" b="1">
              <a:solidFill>
                <a:sysClr val="windowText" lastClr="000000"/>
              </a:solidFill>
              <a:effectLst/>
              <a:latin typeface="+mn-lt"/>
              <a:ea typeface="+mn-ea"/>
              <a:cs typeface="+mn-cs"/>
            </a:rPr>
            <a:t>Data Extraction:</a:t>
          </a:r>
          <a:r>
            <a:rPr lang="en-US" sz="1100">
              <a:solidFill>
                <a:sysClr val="windowText" lastClr="000000"/>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the LME-MCO and DHHS to aggregate and analyze review results for all providers over time and across the catchment area and the state.</a:t>
          </a:r>
          <a:endParaRPr lang="en-US">
            <a:effectLst/>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11</xdr:row>
      <xdr:rowOff>76200</xdr:rowOff>
    </xdr:from>
    <xdr:to>
      <xdr:col>7</xdr:col>
      <xdr:colOff>495300</xdr:colOff>
      <xdr:row>13</xdr:row>
      <xdr:rowOff>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9216390" y="4562475"/>
          <a:ext cx="3337560" cy="685800"/>
        </a:xfrm>
        <a:prstGeom prst="leftArrowCallout">
          <a:avLst>
            <a:gd name="adj1" fmla="val 25000"/>
            <a:gd name="adj2" fmla="val 25000"/>
            <a:gd name="adj3" fmla="val 25000"/>
            <a:gd name="adj4" fmla="val 89420"/>
          </a:avLst>
        </a:prstGeom>
        <a:solidFill>
          <a:schemeClr val="accent6">
            <a:lumMod val="60000"/>
            <a:lumOff val="4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oneCellAnchor>
    <xdr:from>
      <xdr:col>0</xdr:col>
      <xdr:colOff>0</xdr:colOff>
      <xdr:row>1</xdr:row>
      <xdr:rowOff>133350</xdr:rowOff>
    </xdr:from>
    <xdr:ext cx="1131629" cy="67056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647700"/>
          <a:ext cx="1131629" cy="670560"/>
        </a:xfrm>
        <a:prstGeom prst="rect">
          <a:avLst/>
        </a:prstGeom>
      </xdr:spPr>
    </xdr:pic>
    <xdr:clientData/>
  </xdr:oneCellAnchor>
  <xdr:twoCellAnchor editAs="oneCell">
    <xdr:from>
      <xdr:col>1</xdr:col>
      <xdr:colOff>4848224</xdr:colOff>
      <xdr:row>2</xdr:row>
      <xdr:rowOff>8614</xdr:rowOff>
    </xdr:from>
    <xdr:to>
      <xdr:col>2</xdr:col>
      <xdr:colOff>1269</xdr:colOff>
      <xdr:row>2</xdr:row>
      <xdr:rowOff>605790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24849" y="684889"/>
          <a:ext cx="639445" cy="597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182880</xdr:colOff>
      <xdr:row>0</xdr:row>
      <xdr:rowOff>53340</xdr:rowOff>
    </xdr:from>
    <xdr:to>
      <xdr:col>1</xdr:col>
      <xdr:colOff>1543050</xdr:colOff>
      <xdr:row>1</xdr:row>
      <xdr:rowOff>360974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82880" y="53340"/>
          <a:ext cx="1584960" cy="684824"/>
        </a:xfrm>
        <a:prstGeom prst="rect">
          <a:avLst/>
        </a:prstGeom>
      </xdr:spPr>
    </xdr:pic>
    <xdr:clientData/>
  </xdr:twoCellAnchor>
  <xdr:twoCellAnchor editAs="oneCell">
    <xdr:from>
      <xdr:col>2</xdr:col>
      <xdr:colOff>3917059</xdr:colOff>
      <xdr:row>0</xdr:row>
      <xdr:rowOff>44397</xdr:rowOff>
    </xdr:from>
    <xdr:to>
      <xdr:col>2</xdr:col>
      <xdr:colOff>4704249</xdr:colOff>
      <xdr:row>1</xdr:row>
      <xdr:rowOff>353007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9439" y="44397"/>
          <a:ext cx="787190" cy="692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xdr:colOff>
      <xdr:row>0</xdr:row>
      <xdr:rowOff>43815</xdr:rowOff>
    </xdr:from>
    <xdr:to>
      <xdr:col>1</xdr:col>
      <xdr:colOff>1268730</xdr:colOff>
      <xdr:row>0</xdr:row>
      <xdr:rowOff>743009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6195" y="43815"/>
          <a:ext cx="1567815" cy="691574"/>
        </a:xfrm>
        <a:prstGeom prst="rect">
          <a:avLst/>
        </a:prstGeom>
      </xdr:spPr>
    </xdr:pic>
    <xdr:clientData/>
  </xdr:twoCellAnchor>
  <xdr:twoCellAnchor editAs="oneCell">
    <xdr:from>
      <xdr:col>5</xdr:col>
      <xdr:colOff>428625</xdr:colOff>
      <xdr:row>0</xdr:row>
      <xdr:rowOff>28575</xdr:rowOff>
    </xdr:from>
    <xdr:to>
      <xdr:col>6</xdr:col>
      <xdr:colOff>515620</xdr:colOff>
      <xdr:row>0</xdr:row>
      <xdr:rowOff>723900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0" y="28575"/>
          <a:ext cx="704215"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CFILE\Groups$\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CFILE\Groups$\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CFILE\Groups$\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CFILE\Groups$\Users\msschwartz\AppData\Local\Microsoft\Windows\Temporary%20Internet%20Files\Content.Outlook\DEZNI3OX\DHHS%20Review%20Tools%20for%20Providers%208-2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CFILE\Groups$\Users\gconover\3D%20Objects\Desktop\DHHS%20New%20Unlicensed%20Site%20Review%20Tool%20for%20Providers%20Effective%20October2015_8-10-16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Workbook Set-up"/>
      <sheetName val="Data Validation"/>
      <sheetName val="New Unlicensed Site Review"/>
      <sheetName val="Staff Credentials"/>
      <sheetName val="OVERALL SUMMARY"/>
      <sheetName val="Data Extraction"/>
    </sheetNames>
    <sheetDataSet>
      <sheetData sheetId="0"/>
      <sheetData sheetId="1"/>
      <sheetData sheetId="2">
        <row r="5">
          <cell r="B5"/>
        </row>
      </sheetData>
      <sheetData sheetId="3">
        <row r="5">
          <cell r="A5" t="str">
            <v>Alliance Behavioral Healthcare</v>
          </cell>
        </row>
        <row r="6">
          <cell r="A6" t="str">
            <v>Cardinal Innovations Healthcare Solutions</v>
          </cell>
        </row>
        <row r="7">
          <cell r="A7" t="str">
            <v>EastPointe</v>
          </cell>
        </row>
        <row r="8">
          <cell r="A8" t="str">
            <v>Partners Behavioral Health Management</v>
          </cell>
        </row>
        <row r="9">
          <cell r="A9" t="str">
            <v>Sandhills Center</v>
          </cell>
        </row>
        <row r="10">
          <cell r="A10" t="str">
            <v>Smoky Mountain Center</v>
          </cell>
        </row>
        <row r="11">
          <cell r="A11" t="str">
            <v>Trillium Health Resources</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27" zoomScaleNormal="100" workbookViewId="0">
      <selection activeCell="M27" sqref="M27"/>
    </sheetView>
  </sheetViews>
  <sheetFormatPr defaultColWidth="9.21875" defaultRowHeight="13.2"/>
  <cols>
    <col min="1" max="16384" width="9.21875" style="4"/>
  </cols>
  <sheetData/>
  <printOptions horizontalCentered="1"/>
  <pageMargins left="0.3" right="0.3" top="0.5" bottom="0.5" header="0.3" footer="0.3"/>
  <pageSetup scale="95" orientation="portrait" r:id="rId1"/>
  <headerFooter>
    <oddFooter>&amp;C&amp;P</oddFooter>
  </headerFooter>
  <rowBreaks count="1" manualBreakCount="1">
    <brk id="59"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B14"/>
  <sheetViews>
    <sheetView zoomScaleNormal="100" zoomScaleSheetLayoutView="85" workbookViewId="0">
      <selection activeCell="A3" sqref="A3"/>
    </sheetView>
  </sheetViews>
  <sheetFormatPr defaultColWidth="8.77734375" defaultRowHeight="13.2"/>
  <cols>
    <col min="1" max="1" width="50.77734375" style="2" customWidth="1"/>
    <col min="2" max="2" width="80.77734375" style="3" customWidth="1"/>
    <col min="3" max="16384" width="8.77734375" style="1"/>
  </cols>
  <sheetData>
    <row r="1" spans="1:2" ht="40.200000000000003" customHeight="1">
      <c r="A1" s="6" t="s">
        <v>57</v>
      </c>
      <c r="B1" s="7"/>
    </row>
    <row r="2" spans="1:2" ht="13.05" customHeight="1" thickBot="1"/>
    <row r="3" spans="1:2" ht="49.2" customHeight="1" thickBot="1">
      <c r="A3" s="8" t="s">
        <v>12</v>
      </c>
      <c r="B3" s="9"/>
    </row>
    <row r="4" spans="1:2" s="4" customFormat="1" ht="30" customHeight="1" thickBot="1">
      <c r="A4" s="10" t="s">
        <v>62</v>
      </c>
      <c r="B4" s="11" t="s">
        <v>41</v>
      </c>
    </row>
    <row r="5" spans="1:2" s="4" customFormat="1" ht="30" customHeight="1" thickBot="1">
      <c r="A5" s="10" t="s">
        <v>1</v>
      </c>
      <c r="B5" s="134"/>
    </row>
    <row r="6" spans="1:2" s="4" customFormat="1" ht="30" customHeight="1" thickBot="1">
      <c r="A6" s="10" t="s">
        <v>102</v>
      </c>
      <c r="B6" s="134"/>
    </row>
    <row r="7" spans="1:2" s="4" customFormat="1" ht="30" customHeight="1" thickBot="1">
      <c r="A7" s="10" t="s">
        <v>101</v>
      </c>
      <c r="B7" s="135"/>
    </row>
    <row r="8" spans="1:2" s="4" customFormat="1" ht="30" customHeight="1" thickBot="1">
      <c r="A8" s="10" t="s">
        <v>13</v>
      </c>
      <c r="B8" s="136"/>
    </row>
    <row r="9" spans="1:2" s="4" customFormat="1" ht="30" customHeight="1" thickBot="1">
      <c r="A9" s="10" t="s">
        <v>2</v>
      </c>
      <c r="B9" s="136"/>
    </row>
    <row r="10" spans="1:2" s="4" customFormat="1" ht="30" customHeight="1" thickBot="1">
      <c r="A10" s="10" t="s">
        <v>58</v>
      </c>
      <c r="B10" s="134"/>
    </row>
    <row r="11" spans="1:2" s="4" customFormat="1" ht="30" customHeight="1" thickBot="1">
      <c r="A11" s="10" t="s">
        <v>5</v>
      </c>
      <c r="B11" s="134"/>
    </row>
    <row r="12" spans="1:2" s="4" customFormat="1" ht="30" customHeight="1" thickBot="1">
      <c r="A12" s="10" t="s">
        <v>3</v>
      </c>
      <c r="B12" s="137"/>
    </row>
    <row r="13" spans="1:2" s="4" customFormat="1" ht="30" customHeight="1" thickBot="1">
      <c r="A13" s="10" t="s">
        <v>4</v>
      </c>
      <c r="B13" s="137"/>
    </row>
    <row r="14" spans="1:2" s="4" customFormat="1" ht="30" customHeight="1" thickBot="1">
      <c r="A14" s="10" t="s">
        <v>10</v>
      </c>
      <c r="B14" s="134"/>
    </row>
  </sheetData>
  <sheetProtection sheet="1" objects="1" scenarios="1"/>
  <dataValidations count="2">
    <dataValidation type="list" allowBlank="1" showInputMessage="1" showErrorMessage="1" sqref="B14">
      <formula1>"Initial UAFL, Annual, Initial Respite,6 Month Respite"</formula1>
    </dataValidation>
    <dataValidation type="list" allowBlank="1" showInputMessage="1" showErrorMessage="1" sqref="B10">
      <formula1>"Virtual,On Site"</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77"/>
  <sheetViews>
    <sheetView tabSelected="1" zoomScale="121" zoomScaleNormal="121" workbookViewId="0">
      <selection activeCell="B11" sqref="B11"/>
    </sheetView>
  </sheetViews>
  <sheetFormatPr defaultColWidth="8.77734375" defaultRowHeight="13.8"/>
  <cols>
    <col min="1" max="1" width="3.21875" style="14" customWidth="1"/>
    <col min="2" max="2" width="64.21875" style="13" customWidth="1"/>
    <col min="3" max="3" width="68.77734375" style="13" customWidth="1"/>
    <col min="4" max="4" width="60.77734375" style="13" hidden="1" customWidth="1"/>
    <col min="5" max="5" width="29.21875" style="12" customWidth="1"/>
    <col min="6" max="16384" width="8.77734375" style="12"/>
  </cols>
  <sheetData>
    <row r="1" spans="1:5" s="15" customFormat="1" ht="30" customHeight="1">
      <c r="A1" s="48" t="s">
        <v>92</v>
      </c>
      <c r="B1" s="47"/>
      <c r="C1" s="41"/>
      <c r="D1" s="42"/>
      <c r="E1" s="40"/>
    </row>
    <row r="2" spans="1:5" s="15" customFormat="1" ht="30" customHeight="1" thickBot="1">
      <c r="A2" s="43" t="s">
        <v>11</v>
      </c>
      <c r="B2" s="44"/>
      <c r="C2" s="45"/>
      <c r="D2" s="46"/>
    </row>
    <row r="3" spans="1:5" s="4" customFormat="1" ht="16.05" customHeight="1" thickBot="1">
      <c r="A3" s="39"/>
      <c r="B3" s="38" t="s">
        <v>1</v>
      </c>
      <c r="C3" s="164">
        <f>'Workbook Set-up '!B5</f>
        <v>0</v>
      </c>
      <c r="D3" s="165"/>
    </row>
    <row r="4" spans="1:5" s="4" customFormat="1" ht="16.05" customHeight="1" thickBot="1">
      <c r="A4" s="37"/>
      <c r="B4" s="36" t="s">
        <v>100</v>
      </c>
      <c r="C4" s="164">
        <f>'Workbook Set-up '!B8</f>
        <v>0</v>
      </c>
      <c r="D4" s="165"/>
    </row>
    <row r="5" spans="1:5" s="4" customFormat="1" ht="16.05" customHeight="1" thickBot="1">
      <c r="A5" s="37"/>
      <c r="B5" s="36" t="s">
        <v>5</v>
      </c>
      <c r="C5" s="164">
        <f>'Workbook Set-up '!B11</f>
        <v>0</v>
      </c>
      <c r="D5" s="165"/>
    </row>
    <row r="6" spans="1:5" s="4" customFormat="1" ht="16.05" customHeight="1" thickBot="1">
      <c r="A6" s="35"/>
      <c r="B6" s="34" t="s">
        <v>4</v>
      </c>
      <c r="C6" s="166">
        <f>'Workbook Set-up '!B13</f>
        <v>0</v>
      </c>
      <c r="D6" s="167"/>
    </row>
    <row r="7" spans="1:5" s="31" customFormat="1" ht="16.05" customHeight="1" thickBot="1">
      <c r="A7" s="33"/>
      <c r="B7" s="32" t="s">
        <v>10</v>
      </c>
      <c r="C7" s="164">
        <f>'Workbook Set-up '!B14</f>
        <v>0</v>
      </c>
      <c r="D7" s="165"/>
    </row>
    <row r="8" spans="1:5" s="15" customFormat="1" ht="31.95" customHeight="1" thickBot="1">
      <c r="A8" s="112" t="s">
        <v>22</v>
      </c>
      <c r="B8" s="121" t="s">
        <v>60</v>
      </c>
      <c r="C8" s="122" t="s">
        <v>21</v>
      </c>
      <c r="D8" s="122" t="s">
        <v>20</v>
      </c>
    </row>
    <row r="9" spans="1:5" s="15" customFormat="1" ht="14.4" thickBot="1">
      <c r="A9" s="113">
        <v>1</v>
      </c>
      <c r="B9" s="115" t="s">
        <v>42</v>
      </c>
      <c r="C9" s="116"/>
      <c r="D9" s="117"/>
    </row>
    <row r="10" spans="1:5" s="15" customFormat="1" ht="28.2" thickBot="1">
      <c r="A10" s="114">
        <v>2</v>
      </c>
      <c r="B10" s="115" t="s">
        <v>43</v>
      </c>
      <c r="C10" s="116"/>
      <c r="D10" s="117"/>
    </row>
    <row r="11" spans="1:5" s="15" customFormat="1" ht="30" customHeight="1" thickBot="1">
      <c r="A11" s="114">
        <v>3</v>
      </c>
      <c r="B11" s="115" t="s">
        <v>44</v>
      </c>
      <c r="C11" s="116"/>
      <c r="D11" s="117"/>
    </row>
    <row r="12" spans="1:5" s="15" customFormat="1" ht="14.4" thickBot="1">
      <c r="A12" s="114">
        <v>4</v>
      </c>
      <c r="B12" s="118" t="s">
        <v>45</v>
      </c>
      <c r="C12" s="116"/>
      <c r="D12" s="117"/>
    </row>
    <row r="13" spans="1:5" s="15" customFormat="1" ht="14.4" thickBot="1">
      <c r="A13" s="114">
        <v>5</v>
      </c>
      <c r="B13" s="118" t="s">
        <v>46</v>
      </c>
      <c r="C13" s="116"/>
      <c r="D13" s="117"/>
    </row>
    <row r="14" spans="1:5" s="15" customFormat="1" ht="28.2" thickBot="1">
      <c r="A14" s="114">
        <v>6</v>
      </c>
      <c r="B14" s="115" t="s">
        <v>47</v>
      </c>
      <c r="C14" s="116"/>
      <c r="D14" s="117"/>
    </row>
    <row r="15" spans="1:5" s="15" customFormat="1" ht="14.4" thickBot="1">
      <c r="A15" s="114">
        <v>7</v>
      </c>
      <c r="B15" s="115" t="s">
        <v>48</v>
      </c>
      <c r="C15" s="116"/>
      <c r="D15" s="117"/>
    </row>
    <row r="16" spans="1:5" s="15" customFormat="1" ht="42" thickBot="1">
      <c r="A16" s="114">
        <v>8</v>
      </c>
      <c r="B16" s="115" t="s">
        <v>94</v>
      </c>
      <c r="C16" s="116"/>
      <c r="D16" s="117"/>
    </row>
    <row r="17" spans="1:4" s="15" customFormat="1" ht="28.2" thickBot="1">
      <c r="A17" s="114">
        <v>9</v>
      </c>
      <c r="B17" s="119" t="s">
        <v>49</v>
      </c>
      <c r="C17" s="116"/>
      <c r="D17" s="117"/>
    </row>
    <row r="18" spans="1:4" s="15" customFormat="1" ht="28.2" thickBot="1">
      <c r="A18" s="120">
        <v>10</v>
      </c>
      <c r="B18" s="119" t="s">
        <v>51</v>
      </c>
      <c r="C18" s="116"/>
      <c r="D18" s="117"/>
    </row>
    <row r="19" spans="1:4" s="15" customFormat="1" ht="14.4" thickBot="1">
      <c r="A19" s="109"/>
      <c r="B19" s="168" t="s">
        <v>119</v>
      </c>
      <c r="C19" s="169"/>
      <c r="D19" s="169"/>
    </row>
    <row r="20" spans="1:4" s="15" customFormat="1" ht="40.5" customHeight="1" thickBot="1">
      <c r="A20" s="114">
        <v>11</v>
      </c>
      <c r="B20" s="119" t="s">
        <v>50</v>
      </c>
      <c r="C20" s="116"/>
      <c r="D20" s="117"/>
    </row>
    <row r="21" spans="1:4" s="15" customFormat="1" ht="40.5" customHeight="1" thickBot="1">
      <c r="A21" s="114">
        <v>12</v>
      </c>
      <c r="B21" s="119" t="s">
        <v>52</v>
      </c>
      <c r="C21" s="116"/>
      <c r="D21" s="117"/>
    </row>
    <row r="22" spans="1:4" s="15" customFormat="1" ht="40.5" customHeight="1" thickBot="1">
      <c r="A22" s="114">
        <v>13</v>
      </c>
      <c r="B22" s="119" t="s">
        <v>106</v>
      </c>
      <c r="C22" s="116"/>
      <c r="D22" s="117"/>
    </row>
    <row r="23" spans="1:4" s="15" customFormat="1" ht="83.25" customHeight="1" thickBot="1">
      <c r="A23" s="114">
        <v>14</v>
      </c>
      <c r="B23" s="119" t="s">
        <v>107</v>
      </c>
      <c r="C23" s="116"/>
      <c r="D23" s="117"/>
    </row>
    <row r="24" spans="1:4" s="15" customFormat="1" ht="28.2" thickBot="1">
      <c r="A24" s="114">
        <v>15</v>
      </c>
      <c r="B24" s="119" t="s">
        <v>104</v>
      </c>
      <c r="C24" s="116"/>
      <c r="D24" s="117"/>
    </row>
    <row r="25" spans="1:4" s="15" customFormat="1" ht="65.25" customHeight="1" thickBot="1">
      <c r="A25" s="114">
        <v>16</v>
      </c>
      <c r="B25" s="119" t="s">
        <v>105</v>
      </c>
      <c r="C25" s="116"/>
      <c r="D25" s="117"/>
    </row>
    <row r="26" spans="1:4" s="15" customFormat="1" ht="14.4" thickBot="1">
      <c r="A26" s="109"/>
      <c r="B26" s="161" t="s">
        <v>91</v>
      </c>
      <c r="C26" s="162"/>
      <c r="D26" s="162"/>
    </row>
    <row r="27" spans="1:4" s="15" customFormat="1" ht="14.4" thickBot="1">
      <c r="A27" s="109">
        <v>17</v>
      </c>
      <c r="B27" s="111" t="s">
        <v>53</v>
      </c>
      <c r="C27" s="116"/>
      <c r="D27" s="117"/>
    </row>
    <row r="28" spans="1:4" s="15" customFormat="1" ht="14.4" thickBot="1">
      <c r="A28" s="109">
        <v>18</v>
      </c>
      <c r="B28" s="111" t="s">
        <v>54</v>
      </c>
      <c r="C28" s="116"/>
      <c r="D28" s="117"/>
    </row>
    <row r="29" spans="1:4" s="15" customFormat="1" ht="14.4" thickBot="1">
      <c r="A29" s="109">
        <v>19</v>
      </c>
      <c r="B29" s="111" t="s">
        <v>88</v>
      </c>
      <c r="C29" s="145"/>
      <c r="D29" s="117"/>
    </row>
    <row r="30" spans="1:4" s="15" customFormat="1" ht="14.4" thickBot="1">
      <c r="A30" s="109"/>
      <c r="B30" s="111" t="s">
        <v>108</v>
      </c>
      <c r="C30" s="116"/>
      <c r="D30" s="117"/>
    </row>
    <row r="31" spans="1:4" s="15" customFormat="1" ht="14.4" thickBot="1">
      <c r="A31" s="109"/>
      <c r="B31" s="111" t="s">
        <v>109</v>
      </c>
      <c r="C31" s="116"/>
      <c r="D31" s="117"/>
    </row>
    <row r="32" spans="1:4" s="15" customFormat="1" ht="14.4" thickBot="1">
      <c r="A32" s="109"/>
      <c r="B32" s="111" t="s">
        <v>110</v>
      </c>
      <c r="C32" s="116"/>
      <c r="D32" s="117"/>
    </row>
    <row r="33" spans="1:4" s="15" customFormat="1" ht="14.4" thickBot="1">
      <c r="A33" s="109"/>
      <c r="B33" s="111" t="s">
        <v>111</v>
      </c>
      <c r="C33" s="116"/>
      <c r="D33" s="117"/>
    </row>
    <row r="34" spans="1:4" s="15" customFormat="1" ht="28.2" thickBot="1">
      <c r="A34" s="109"/>
      <c r="B34" s="111" t="s">
        <v>112</v>
      </c>
      <c r="C34" s="116"/>
      <c r="D34" s="117"/>
    </row>
    <row r="35" spans="1:4" s="15" customFormat="1" ht="14.4" thickBot="1">
      <c r="A35" s="109"/>
      <c r="B35" s="131" t="s">
        <v>113</v>
      </c>
      <c r="C35" s="116"/>
      <c r="D35" s="117"/>
    </row>
    <row r="36" spans="1:4" s="15" customFormat="1" ht="14.4" thickBot="1">
      <c r="A36" s="109"/>
      <c r="B36" s="111" t="s">
        <v>114</v>
      </c>
      <c r="C36" s="116"/>
      <c r="D36" s="117"/>
    </row>
    <row r="37" spans="1:4" s="15" customFormat="1" ht="14.4" thickBot="1">
      <c r="A37" s="109"/>
      <c r="B37" s="111" t="s">
        <v>115</v>
      </c>
      <c r="C37" s="116"/>
      <c r="D37" s="117"/>
    </row>
    <row r="38" spans="1:4" s="15" customFormat="1" ht="14.4" thickBot="1">
      <c r="A38" s="109">
        <v>20</v>
      </c>
      <c r="B38" s="111" t="s">
        <v>55</v>
      </c>
      <c r="C38" s="116"/>
      <c r="D38" s="117"/>
    </row>
    <row r="39" spans="1:4" s="15" customFormat="1" ht="14.55" customHeight="1">
      <c r="A39" s="109"/>
      <c r="B39" s="162" t="s">
        <v>61</v>
      </c>
      <c r="C39" s="163"/>
      <c r="D39" s="163"/>
    </row>
    <row r="40" spans="1:4" s="15" customFormat="1" ht="69">
      <c r="A40" s="109">
        <v>21</v>
      </c>
      <c r="B40" s="111" t="s">
        <v>87</v>
      </c>
      <c r="C40" s="105"/>
      <c r="D40" s="110"/>
    </row>
    <row r="41" spans="1:4" s="5" customFormat="1" ht="13.95" customHeight="1" thickBot="1">
      <c r="A41" s="30"/>
      <c r="B41" s="22" t="s">
        <v>19</v>
      </c>
      <c r="C41" s="49"/>
      <c r="D41" s="29"/>
    </row>
    <row r="42" spans="1:4" s="15" customFormat="1" ht="13.95" customHeight="1" thickBot="1">
      <c r="A42" s="17"/>
      <c r="B42" s="28"/>
      <c r="C42" s="27"/>
      <c r="D42" s="20"/>
    </row>
    <row r="43" spans="1:4" s="15" customFormat="1" ht="13.95" customHeight="1">
      <c r="A43" s="17"/>
      <c r="B43" s="22" t="s">
        <v>18</v>
      </c>
      <c r="C43" s="26">
        <f>COUNTIF(C9:C40,"=Met")</f>
        <v>0</v>
      </c>
      <c r="D43" s="20"/>
    </row>
    <row r="44" spans="1:4" s="15" customFormat="1" ht="13.95" customHeight="1">
      <c r="A44" s="17"/>
      <c r="B44" s="22" t="s">
        <v>17</v>
      </c>
      <c r="C44" s="24">
        <f>IF(SUM(C43,C45)=0,0,C43/SUM(C43,C45))</f>
        <v>0</v>
      </c>
      <c r="D44" s="23"/>
    </row>
    <row r="45" spans="1:4" s="15" customFormat="1" ht="13.95" customHeight="1">
      <c r="A45" s="17"/>
      <c r="B45" s="22" t="s">
        <v>16</v>
      </c>
      <c r="C45" s="25">
        <f>COUNTIF(C9:C40,"=Not Met")</f>
        <v>0</v>
      </c>
      <c r="D45" s="20"/>
    </row>
    <row r="46" spans="1:4" s="15" customFormat="1" ht="13.95" customHeight="1">
      <c r="A46" s="17"/>
      <c r="B46" s="22" t="s">
        <v>15</v>
      </c>
      <c r="C46" s="24">
        <f>IF(SUM(C43,C45)=0,0,C45/SUM(C43,C45))</f>
        <v>0</v>
      </c>
      <c r="D46" s="23"/>
    </row>
    <row r="47" spans="1:4" s="15" customFormat="1" ht="13.95" customHeight="1" thickBot="1">
      <c r="A47" s="17"/>
      <c r="B47" s="22" t="s">
        <v>14</v>
      </c>
      <c r="C47" s="21">
        <f>COUNTIF(C9:C40,"=N/A")</f>
        <v>0</v>
      </c>
      <c r="D47" s="20"/>
    </row>
    <row r="48" spans="1:4" s="15" customFormat="1" ht="13.95" customHeight="1">
      <c r="A48" s="16"/>
      <c r="B48" s="18"/>
      <c r="C48" s="18"/>
      <c r="D48" s="18"/>
    </row>
    <row r="49" spans="1:4" s="15" customFormat="1">
      <c r="A49" s="17"/>
      <c r="B49" s="88" t="s">
        <v>40</v>
      </c>
      <c r="C49" s="89"/>
      <c r="D49" s="89"/>
    </row>
    <row r="50" spans="1:4" s="15" customFormat="1">
      <c r="A50" s="17"/>
      <c r="B50" s="19"/>
      <c r="C50" s="132" t="s">
        <v>89</v>
      </c>
      <c r="D50" s="18"/>
    </row>
    <row r="51" spans="1:4" s="15" customFormat="1">
      <c r="A51" s="17"/>
      <c r="B51" s="19"/>
      <c r="C51" s="158" t="s">
        <v>11</v>
      </c>
      <c r="D51" s="18"/>
    </row>
    <row r="52" spans="1:4" s="15" customFormat="1">
      <c r="A52" s="17"/>
      <c r="B52" s="19"/>
      <c r="C52" s="159"/>
      <c r="D52" s="18"/>
    </row>
    <row r="53" spans="1:4" s="15" customFormat="1">
      <c r="A53" s="17"/>
      <c r="B53" s="19"/>
      <c r="C53" s="159"/>
      <c r="D53" s="18"/>
    </row>
    <row r="54" spans="1:4" s="15" customFormat="1">
      <c r="A54" s="17"/>
      <c r="B54" s="19"/>
      <c r="C54" s="159"/>
      <c r="D54" s="18"/>
    </row>
    <row r="55" spans="1:4" s="15" customFormat="1">
      <c r="A55" s="17"/>
      <c r="B55" s="19"/>
      <c r="C55" s="159"/>
      <c r="D55" s="18"/>
    </row>
    <row r="56" spans="1:4" s="15" customFormat="1">
      <c r="A56" s="17"/>
      <c r="B56" s="19"/>
      <c r="C56" s="159"/>
      <c r="D56" s="18"/>
    </row>
    <row r="57" spans="1:4" s="15" customFormat="1">
      <c r="A57" s="17"/>
      <c r="B57" s="19"/>
      <c r="C57" s="159"/>
      <c r="D57" s="18"/>
    </row>
    <row r="58" spans="1:4" s="15" customFormat="1">
      <c r="A58" s="17"/>
      <c r="B58" s="19"/>
      <c r="C58" s="159"/>
      <c r="D58" s="18"/>
    </row>
    <row r="59" spans="1:4" s="15" customFormat="1">
      <c r="A59" s="17"/>
      <c r="B59" s="16"/>
      <c r="C59" s="159"/>
      <c r="D59" s="16"/>
    </row>
    <row r="60" spans="1:4" s="15" customFormat="1">
      <c r="A60" s="17"/>
      <c r="B60" s="16"/>
      <c r="C60" s="160"/>
      <c r="D60" s="16"/>
    </row>
    <row r="61" spans="1:4" s="15" customFormat="1">
      <c r="A61" s="17"/>
      <c r="B61" s="16"/>
      <c r="C61" s="16"/>
      <c r="D61" s="16"/>
    </row>
    <row r="62" spans="1:4" s="15" customFormat="1">
      <c r="A62" s="17"/>
      <c r="B62" s="16"/>
      <c r="C62" s="16"/>
      <c r="D62" s="16"/>
    </row>
    <row r="63" spans="1:4" s="15" customFormat="1">
      <c r="A63" s="17"/>
      <c r="B63" s="16"/>
      <c r="C63" s="16"/>
      <c r="D63" s="16"/>
    </row>
    <row r="64" spans="1:4" s="15" customFormat="1">
      <c r="A64" s="17"/>
      <c r="B64" s="16"/>
      <c r="C64" s="16"/>
      <c r="D64" s="16"/>
    </row>
    <row r="65" spans="1:4" s="15" customFormat="1">
      <c r="A65" s="17"/>
      <c r="B65" s="16"/>
      <c r="C65" s="16"/>
      <c r="D65" s="16"/>
    </row>
    <row r="66" spans="1:4" s="15" customFormat="1">
      <c r="A66" s="17"/>
      <c r="B66" s="16"/>
      <c r="C66" s="16"/>
      <c r="D66" s="16"/>
    </row>
    <row r="67" spans="1:4" s="15" customFormat="1">
      <c r="A67" s="17"/>
      <c r="B67" s="16"/>
      <c r="C67" s="16"/>
      <c r="D67" s="16"/>
    </row>
    <row r="68" spans="1:4" s="15" customFormat="1">
      <c r="A68" s="17"/>
      <c r="B68" s="16"/>
      <c r="C68" s="16"/>
      <c r="D68" s="16"/>
    </row>
    <row r="69" spans="1:4" s="15" customFormat="1">
      <c r="A69" s="17"/>
      <c r="B69" s="16"/>
      <c r="C69" s="16"/>
      <c r="D69" s="16"/>
    </row>
    <row r="70" spans="1:4" s="15" customFormat="1">
      <c r="A70" s="17"/>
      <c r="B70" s="16"/>
      <c r="C70" s="16"/>
      <c r="D70" s="16"/>
    </row>
    <row r="71" spans="1:4" s="15" customFormat="1">
      <c r="A71" s="17"/>
      <c r="B71" s="16"/>
      <c r="C71" s="16"/>
      <c r="D71" s="16"/>
    </row>
    <row r="72" spans="1:4" s="15" customFormat="1">
      <c r="A72" s="17"/>
      <c r="B72" s="16"/>
      <c r="C72" s="16"/>
      <c r="D72" s="16"/>
    </row>
    <row r="73" spans="1:4" s="15" customFormat="1">
      <c r="A73" s="17"/>
      <c r="B73" s="16"/>
      <c r="C73" s="16"/>
      <c r="D73" s="16"/>
    </row>
    <row r="74" spans="1:4" s="15" customFormat="1">
      <c r="A74" s="17"/>
      <c r="B74" s="16"/>
      <c r="C74" s="16"/>
      <c r="D74" s="16"/>
    </row>
    <row r="75" spans="1:4" s="15" customFormat="1">
      <c r="A75" s="17"/>
      <c r="B75" s="16"/>
      <c r="C75" s="16"/>
      <c r="D75" s="16"/>
    </row>
    <row r="76" spans="1:4" s="15" customFormat="1">
      <c r="A76" s="17"/>
      <c r="B76" s="16"/>
      <c r="C76" s="16"/>
      <c r="D76" s="16"/>
    </row>
    <row r="77" spans="1:4" s="15" customFormat="1">
      <c r="A77" s="17"/>
      <c r="B77" s="16"/>
      <c r="C77" s="16"/>
      <c r="D77" s="16"/>
    </row>
  </sheetData>
  <mergeCells count="9">
    <mergeCell ref="C51:C60"/>
    <mergeCell ref="B26:D26"/>
    <mergeCell ref="B39:D39"/>
    <mergeCell ref="C3:D3"/>
    <mergeCell ref="C4:D4"/>
    <mergeCell ref="C5:D5"/>
    <mergeCell ref="C6:D6"/>
    <mergeCell ref="C7:D7"/>
    <mergeCell ref="B19:D19"/>
  </mergeCells>
  <conditionalFormatting sqref="C9:D18 C20:D25 C27:D38 C40:D40">
    <cfRule type="cellIs" dxfId="31" priority="13" stopIfTrue="1" operator="equal">
      <formula>"Not Met"</formula>
    </cfRule>
    <cfRule type="cellIs" dxfId="30" priority="14" stopIfTrue="1" operator="equal">
      <formula>"N/A"</formula>
    </cfRule>
  </conditionalFormatting>
  <dataValidations xWindow="897" yWindow="539" count="2">
    <dataValidation showInputMessage="1" showErrorMessage="1" sqref="D40 D9:D18 D27:D38 D20:D25"/>
    <dataValidation type="list" showInputMessage="1" showErrorMessage="1" sqref="C40 C9:C18 C27:C28 C30:C38 C20:C25">
      <formula1>"Met, Not Met, N/A"</formula1>
    </dataValidation>
  </dataValidations>
  <printOptions horizontalCentered="1"/>
  <pageMargins left="0.25" right="0.7" top="0.75" bottom="0.75" header="0.3" footer="0.3"/>
  <pageSetup scale="93" fitToHeight="0" orientation="landscape"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Normal="100" workbookViewId="0">
      <selection activeCell="E101" sqref="E101"/>
    </sheetView>
  </sheetViews>
  <sheetFormatPr defaultRowHeight="14.4"/>
  <cols>
    <col min="2" max="2" width="43.5546875" customWidth="1"/>
    <col min="8" max="8" width="27" customWidth="1"/>
    <col min="9" max="9" width="18" customWidth="1"/>
  </cols>
  <sheetData>
    <row r="1" spans="1:9" ht="43.5" customHeight="1">
      <c r="A1" s="180" t="s">
        <v>124</v>
      </c>
      <c r="B1" s="181"/>
      <c r="C1" s="181"/>
      <c r="D1" s="181"/>
      <c r="E1" s="181"/>
      <c r="F1" s="181"/>
      <c r="G1" s="181"/>
      <c r="H1" s="181"/>
      <c r="I1" s="182"/>
    </row>
    <row r="2" spans="1:9">
      <c r="A2" s="140"/>
      <c r="B2" s="183" t="s">
        <v>65</v>
      </c>
      <c r="C2" s="141" t="s">
        <v>63</v>
      </c>
      <c r="D2" s="141"/>
      <c r="E2" s="141"/>
      <c r="F2" s="141"/>
      <c r="G2" s="142"/>
      <c r="H2" s="185" t="s">
        <v>93</v>
      </c>
      <c r="I2" s="186"/>
    </row>
    <row r="3" spans="1:9">
      <c r="A3" s="123" t="s">
        <v>64</v>
      </c>
      <c r="B3" s="184"/>
      <c r="C3" s="124">
        <v>1</v>
      </c>
      <c r="D3" s="124">
        <v>2</v>
      </c>
      <c r="E3" s="124">
        <v>3</v>
      </c>
      <c r="F3" s="124">
        <v>4</v>
      </c>
      <c r="G3" s="138">
        <v>5</v>
      </c>
      <c r="H3" s="187"/>
      <c r="I3" s="188"/>
    </row>
    <row r="4" spans="1:9">
      <c r="A4" s="177">
        <v>1</v>
      </c>
      <c r="B4" s="125" t="s">
        <v>66</v>
      </c>
      <c r="C4" s="126"/>
      <c r="D4" s="126"/>
      <c r="E4" s="126"/>
      <c r="F4" s="126"/>
      <c r="G4" s="139"/>
      <c r="H4" s="172"/>
      <c r="I4" s="173"/>
    </row>
    <row r="5" spans="1:9">
      <c r="A5" s="178"/>
      <c r="B5" s="127" t="s">
        <v>121</v>
      </c>
      <c r="C5" s="128"/>
      <c r="D5" s="128"/>
      <c r="E5" s="128"/>
      <c r="F5" s="128"/>
      <c r="G5" s="128"/>
      <c r="H5" s="172"/>
      <c r="I5" s="173"/>
    </row>
    <row r="6" spans="1:9">
      <c r="A6" s="178"/>
      <c r="B6" s="127" t="s">
        <v>122</v>
      </c>
      <c r="C6" s="128"/>
      <c r="D6" s="128"/>
      <c r="E6" s="128"/>
      <c r="F6" s="128"/>
      <c r="G6" s="128"/>
      <c r="H6" s="172"/>
      <c r="I6" s="173"/>
    </row>
    <row r="7" spans="1:9">
      <c r="A7" s="178"/>
      <c r="B7" s="127" t="s">
        <v>123</v>
      </c>
      <c r="C7" s="128"/>
      <c r="D7" s="128"/>
      <c r="E7" s="128"/>
      <c r="F7" s="128"/>
      <c r="G7" s="128"/>
      <c r="H7" s="174"/>
      <c r="I7" s="175"/>
    </row>
    <row r="8" spans="1:9">
      <c r="A8" s="177">
        <v>2</v>
      </c>
      <c r="B8" s="125" t="s">
        <v>67</v>
      </c>
      <c r="C8" s="126"/>
      <c r="D8" s="126"/>
      <c r="E8" s="126"/>
      <c r="F8" s="126"/>
      <c r="G8" s="139"/>
      <c r="H8" s="176"/>
      <c r="I8" s="176"/>
    </row>
    <row r="9" spans="1:9">
      <c r="A9" s="178"/>
      <c r="B9" s="127" t="s">
        <v>121</v>
      </c>
      <c r="C9" s="128"/>
      <c r="D9" s="128"/>
      <c r="E9" s="128"/>
      <c r="F9" s="128"/>
      <c r="G9" s="128"/>
      <c r="H9" s="176"/>
      <c r="I9" s="176"/>
    </row>
    <row r="10" spans="1:9">
      <c r="A10" s="178"/>
      <c r="B10" s="127" t="s">
        <v>122</v>
      </c>
      <c r="C10" s="128"/>
      <c r="D10" s="128"/>
      <c r="E10" s="128"/>
      <c r="F10" s="128"/>
      <c r="G10" s="128"/>
      <c r="H10" s="176"/>
      <c r="I10" s="176"/>
    </row>
    <row r="11" spans="1:9">
      <c r="A11" s="178"/>
      <c r="B11" s="127" t="s">
        <v>123</v>
      </c>
      <c r="C11" s="128"/>
      <c r="D11" s="128"/>
      <c r="E11" s="128"/>
      <c r="F11" s="128"/>
      <c r="G11" s="128"/>
      <c r="H11" s="176"/>
      <c r="I11" s="176"/>
    </row>
    <row r="12" spans="1:9">
      <c r="A12" s="177">
        <v>3</v>
      </c>
      <c r="B12" s="125" t="s">
        <v>68</v>
      </c>
      <c r="C12" s="126"/>
      <c r="D12" s="126"/>
      <c r="E12" s="126"/>
      <c r="F12" s="126"/>
      <c r="G12" s="139"/>
      <c r="H12" s="176"/>
      <c r="I12" s="176"/>
    </row>
    <row r="13" spans="1:9">
      <c r="A13" s="178"/>
      <c r="B13" s="127" t="s">
        <v>121</v>
      </c>
      <c r="C13" s="128"/>
      <c r="D13" s="128"/>
      <c r="E13" s="128"/>
      <c r="F13" s="128"/>
      <c r="G13" s="128"/>
      <c r="H13" s="176"/>
      <c r="I13" s="176"/>
    </row>
    <row r="14" spans="1:9">
      <c r="A14" s="178"/>
      <c r="B14" s="127" t="s">
        <v>122</v>
      </c>
      <c r="C14" s="128"/>
      <c r="D14" s="128"/>
      <c r="E14" s="128"/>
      <c r="F14" s="128"/>
      <c r="G14" s="128"/>
      <c r="H14" s="176"/>
      <c r="I14" s="176"/>
    </row>
    <row r="15" spans="1:9">
      <c r="A15" s="178"/>
      <c r="B15" s="127" t="s">
        <v>123</v>
      </c>
      <c r="C15" s="128"/>
      <c r="D15" s="128"/>
      <c r="E15" s="128"/>
      <c r="F15" s="128"/>
      <c r="G15" s="128"/>
      <c r="H15" s="176"/>
      <c r="I15" s="176"/>
    </row>
    <row r="16" spans="1:9">
      <c r="A16" s="177">
        <v>4</v>
      </c>
      <c r="B16" s="125" t="s">
        <v>69</v>
      </c>
      <c r="C16" s="126"/>
      <c r="D16" s="126"/>
      <c r="E16" s="126"/>
      <c r="F16" s="126"/>
      <c r="G16" s="139"/>
      <c r="H16" s="170"/>
      <c r="I16" s="171"/>
    </row>
    <row r="17" spans="1:9">
      <c r="A17" s="178"/>
      <c r="B17" s="127" t="s">
        <v>121</v>
      </c>
      <c r="C17" s="128"/>
      <c r="D17" s="128"/>
      <c r="E17" s="128"/>
      <c r="F17" s="128"/>
      <c r="G17" s="128"/>
      <c r="H17" s="172"/>
      <c r="I17" s="173"/>
    </row>
    <row r="18" spans="1:9">
      <c r="A18" s="178"/>
      <c r="B18" s="127" t="s">
        <v>122</v>
      </c>
      <c r="C18" s="128"/>
      <c r="D18" s="128"/>
      <c r="E18" s="128"/>
      <c r="F18" s="128"/>
      <c r="G18" s="128"/>
      <c r="H18" s="172"/>
      <c r="I18" s="173"/>
    </row>
    <row r="19" spans="1:9">
      <c r="A19" s="178"/>
      <c r="B19" s="127" t="s">
        <v>123</v>
      </c>
      <c r="C19" s="128"/>
      <c r="D19" s="128"/>
      <c r="E19" s="128"/>
      <c r="F19" s="128"/>
      <c r="G19" s="128"/>
      <c r="H19" s="174"/>
      <c r="I19" s="175"/>
    </row>
    <row r="20" spans="1:9">
      <c r="A20" s="177">
        <v>5</v>
      </c>
      <c r="B20" s="125" t="s">
        <v>70</v>
      </c>
      <c r="C20" s="126"/>
      <c r="D20" s="126"/>
      <c r="E20" s="126"/>
      <c r="F20" s="126"/>
      <c r="G20" s="139"/>
      <c r="H20" s="170"/>
      <c r="I20" s="171"/>
    </row>
    <row r="21" spans="1:9">
      <c r="A21" s="178"/>
      <c r="B21" s="127" t="s">
        <v>121</v>
      </c>
      <c r="C21" s="128"/>
      <c r="D21" s="128"/>
      <c r="E21" s="128"/>
      <c r="F21" s="128"/>
      <c r="G21" s="128"/>
      <c r="H21" s="172"/>
      <c r="I21" s="173"/>
    </row>
    <row r="22" spans="1:9">
      <c r="A22" s="178"/>
      <c r="B22" s="127" t="s">
        <v>122</v>
      </c>
      <c r="C22" s="128"/>
      <c r="D22" s="128"/>
      <c r="E22" s="128"/>
      <c r="F22" s="128"/>
      <c r="G22" s="128"/>
      <c r="H22" s="172"/>
      <c r="I22" s="173"/>
    </row>
    <row r="23" spans="1:9">
      <c r="A23" s="178"/>
      <c r="B23" s="127" t="s">
        <v>123</v>
      </c>
      <c r="C23" s="128"/>
      <c r="D23" s="128"/>
      <c r="E23" s="128"/>
      <c r="F23" s="128"/>
      <c r="G23" s="128"/>
      <c r="H23" s="174"/>
      <c r="I23" s="175"/>
    </row>
    <row r="24" spans="1:9">
      <c r="A24" s="177">
        <v>6</v>
      </c>
      <c r="B24" s="125" t="s">
        <v>71</v>
      </c>
      <c r="C24" s="126"/>
      <c r="D24" s="126"/>
      <c r="E24" s="126"/>
      <c r="F24" s="126"/>
      <c r="G24" s="139"/>
      <c r="H24" s="170"/>
      <c r="I24" s="171"/>
    </row>
    <row r="25" spans="1:9">
      <c r="A25" s="178"/>
      <c r="B25" s="127" t="s">
        <v>121</v>
      </c>
      <c r="C25" s="128"/>
      <c r="D25" s="128"/>
      <c r="E25" s="128"/>
      <c r="F25" s="128"/>
      <c r="G25" s="128"/>
      <c r="H25" s="172"/>
      <c r="I25" s="173"/>
    </row>
    <row r="26" spans="1:9">
      <c r="A26" s="178"/>
      <c r="B26" s="127" t="s">
        <v>122</v>
      </c>
      <c r="C26" s="128"/>
      <c r="D26" s="128"/>
      <c r="E26" s="128"/>
      <c r="F26" s="128"/>
      <c r="G26" s="128"/>
      <c r="H26" s="172"/>
      <c r="I26" s="173"/>
    </row>
    <row r="27" spans="1:9">
      <c r="A27" s="178"/>
      <c r="B27" s="127" t="s">
        <v>123</v>
      </c>
      <c r="C27" s="128"/>
      <c r="D27" s="128"/>
      <c r="E27" s="128"/>
      <c r="F27" s="128"/>
      <c r="G27" s="128"/>
      <c r="H27" s="174"/>
      <c r="I27" s="175"/>
    </row>
    <row r="28" spans="1:9">
      <c r="A28" s="177">
        <v>7</v>
      </c>
      <c r="B28" s="125" t="s">
        <v>72</v>
      </c>
      <c r="C28" s="126"/>
      <c r="D28" s="126"/>
      <c r="E28" s="126"/>
      <c r="F28" s="126"/>
      <c r="G28" s="139"/>
      <c r="H28" s="170"/>
      <c r="I28" s="171"/>
    </row>
    <row r="29" spans="1:9">
      <c r="A29" s="178"/>
      <c r="B29" s="127" t="s">
        <v>121</v>
      </c>
      <c r="C29" s="128"/>
      <c r="D29" s="128"/>
      <c r="E29" s="128"/>
      <c r="F29" s="128"/>
      <c r="G29" s="128"/>
      <c r="H29" s="172"/>
      <c r="I29" s="173"/>
    </row>
    <row r="30" spans="1:9">
      <c r="A30" s="178"/>
      <c r="B30" s="127" t="s">
        <v>122</v>
      </c>
      <c r="C30" s="128"/>
      <c r="D30" s="128"/>
      <c r="E30" s="128"/>
      <c r="F30" s="128"/>
      <c r="G30" s="128"/>
      <c r="H30" s="172"/>
      <c r="I30" s="173"/>
    </row>
    <row r="31" spans="1:9">
      <c r="A31" s="178"/>
      <c r="B31" s="127" t="s">
        <v>123</v>
      </c>
      <c r="C31" s="128"/>
      <c r="D31" s="128"/>
      <c r="E31" s="128"/>
      <c r="F31" s="128"/>
      <c r="G31" s="128"/>
      <c r="H31" s="174"/>
      <c r="I31" s="175"/>
    </row>
    <row r="32" spans="1:9">
      <c r="A32" s="177">
        <v>8</v>
      </c>
      <c r="B32" s="125" t="s">
        <v>73</v>
      </c>
      <c r="C32" s="126"/>
      <c r="D32" s="126"/>
      <c r="E32" s="126"/>
      <c r="F32" s="126"/>
      <c r="G32" s="139"/>
      <c r="H32" s="170"/>
      <c r="I32" s="171"/>
    </row>
    <row r="33" spans="1:9">
      <c r="A33" s="178"/>
      <c r="B33" s="127" t="s">
        <v>121</v>
      </c>
      <c r="C33" s="128"/>
      <c r="D33" s="128"/>
      <c r="E33" s="128"/>
      <c r="F33" s="128"/>
      <c r="G33" s="128"/>
      <c r="H33" s="172"/>
      <c r="I33" s="173"/>
    </row>
    <row r="34" spans="1:9">
      <c r="A34" s="178"/>
      <c r="B34" s="127" t="s">
        <v>122</v>
      </c>
      <c r="C34" s="128"/>
      <c r="D34" s="128"/>
      <c r="E34" s="128"/>
      <c r="F34" s="128"/>
      <c r="G34" s="128"/>
      <c r="H34" s="172"/>
      <c r="I34" s="173"/>
    </row>
    <row r="35" spans="1:9">
      <c r="A35" s="178"/>
      <c r="B35" s="127" t="s">
        <v>123</v>
      </c>
      <c r="C35" s="128"/>
      <c r="D35" s="128"/>
      <c r="E35" s="128"/>
      <c r="F35" s="128"/>
      <c r="G35" s="128"/>
      <c r="H35" s="174"/>
      <c r="I35" s="175"/>
    </row>
    <row r="36" spans="1:9">
      <c r="A36" s="177">
        <v>9</v>
      </c>
      <c r="B36" s="125" t="s">
        <v>74</v>
      </c>
      <c r="C36" s="126"/>
      <c r="D36" s="126"/>
      <c r="E36" s="126"/>
      <c r="F36" s="126"/>
      <c r="G36" s="139"/>
      <c r="H36" s="170"/>
      <c r="I36" s="171"/>
    </row>
    <row r="37" spans="1:9">
      <c r="A37" s="178"/>
      <c r="B37" s="127" t="s">
        <v>121</v>
      </c>
      <c r="C37" s="128"/>
      <c r="D37" s="128"/>
      <c r="E37" s="128"/>
      <c r="F37" s="128"/>
      <c r="G37" s="128"/>
      <c r="H37" s="172"/>
      <c r="I37" s="173"/>
    </row>
    <row r="38" spans="1:9">
      <c r="A38" s="178"/>
      <c r="B38" s="127" t="s">
        <v>122</v>
      </c>
      <c r="C38" s="128"/>
      <c r="D38" s="128"/>
      <c r="E38" s="128"/>
      <c r="F38" s="128"/>
      <c r="G38" s="128"/>
      <c r="H38" s="172"/>
      <c r="I38" s="173"/>
    </row>
    <row r="39" spans="1:9">
      <c r="A39" s="178"/>
      <c r="B39" s="127" t="s">
        <v>123</v>
      </c>
      <c r="C39" s="128"/>
      <c r="D39" s="128"/>
      <c r="E39" s="128"/>
      <c r="F39" s="128"/>
      <c r="G39" s="128"/>
      <c r="H39" s="174"/>
      <c r="I39" s="175"/>
    </row>
    <row r="40" spans="1:9">
      <c r="A40" s="177">
        <v>10</v>
      </c>
      <c r="B40" s="125" t="s">
        <v>75</v>
      </c>
      <c r="C40" s="126"/>
      <c r="D40" s="126"/>
      <c r="E40" s="126"/>
      <c r="F40" s="126"/>
      <c r="G40" s="139"/>
      <c r="H40" s="170"/>
      <c r="I40" s="171"/>
    </row>
    <row r="41" spans="1:9">
      <c r="A41" s="178"/>
      <c r="B41" s="127" t="s">
        <v>121</v>
      </c>
      <c r="C41" s="128"/>
      <c r="D41" s="128"/>
      <c r="E41" s="128"/>
      <c r="F41" s="128"/>
      <c r="G41" s="128"/>
      <c r="H41" s="172"/>
      <c r="I41" s="173"/>
    </row>
    <row r="42" spans="1:9">
      <c r="A42" s="178"/>
      <c r="B42" s="127" t="s">
        <v>122</v>
      </c>
      <c r="C42" s="128"/>
      <c r="D42" s="128"/>
      <c r="E42" s="128"/>
      <c r="F42" s="128"/>
      <c r="G42" s="128"/>
      <c r="H42" s="172"/>
      <c r="I42" s="173"/>
    </row>
    <row r="43" spans="1:9">
      <c r="A43" s="178"/>
      <c r="B43" s="127" t="s">
        <v>123</v>
      </c>
      <c r="C43" s="128"/>
      <c r="D43" s="128"/>
      <c r="E43" s="128"/>
      <c r="F43" s="128"/>
      <c r="G43" s="128"/>
      <c r="H43" s="174"/>
      <c r="I43" s="175"/>
    </row>
    <row r="44" spans="1:9">
      <c r="A44" s="177">
        <v>11</v>
      </c>
      <c r="B44" s="125" t="s">
        <v>76</v>
      </c>
      <c r="C44" s="126"/>
      <c r="D44" s="126"/>
      <c r="E44" s="126"/>
      <c r="F44" s="126"/>
      <c r="G44" s="139"/>
      <c r="H44" s="170"/>
      <c r="I44" s="171"/>
    </row>
    <row r="45" spans="1:9">
      <c r="A45" s="178"/>
      <c r="B45" s="127" t="s">
        <v>121</v>
      </c>
      <c r="C45" s="128"/>
      <c r="D45" s="128"/>
      <c r="E45" s="128"/>
      <c r="F45" s="128"/>
      <c r="G45" s="128"/>
      <c r="H45" s="172"/>
      <c r="I45" s="173"/>
    </row>
    <row r="46" spans="1:9">
      <c r="A46" s="178"/>
      <c r="B46" s="127" t="s">
        <v>122</v>
      </c>
      <c r="C46" s="128"/>
      <c r="D46" s="128"/>
      <c r="E46" s="128"/>
      <c r="F46" s="128"/>
      <c r="G46" s="128"/>
      <c r="H46" s="172"/>
      <c r="I46" s="173"/>
    </row>
    <row r="47" spans="1:9">
      <c r="A47" s="178"/>
      <c r="B47" s="127" t="s">
        <v>123</v>
      </c>
      <c r="C47" s="128"/>
      <c r="D47" s="128"/>
      <c r="E47" s="128"/>
      <c r="F47" s="128"/>
      <c r="G47" s="128"/>
      <c r="H47" s="174"/>
      <c r="I47" s="175"/>
    </row>
    <row r="48" spans="1:9">
      <c r="A48" s="177">
        <v>12</v>
      </c>
      <c r="B48" s="125" t="s">
        <v>77</v>
      </c>
      <c r="C48" s="126"/>
      <c r="D48" s="126"/>
      <c r="E48" s="126"/>
      <c r="F48" s="126"/>
      <c r="G48" s="139"/>
      <c r="H48" s="170"/>
      <c r="I48" s="171"/>
    </row>
    <row r="49" spans="1:9">
      <c r="A49" s="178"/>
      <c r="B49" s="127" t="s">
        <v>121</v>
      </c>
      <c r="C49" s="128"/>
      <c r="D49" s="128"/>
      <c r="E49" s="128"/>
      <c r="F49" s="128"/>
      <c r="G49" s="128"/>
      <c r="H49" s="172"/>
      <c r="I49" s="173"/>
    </row>
    <row r="50" spans="1:9">
      <c r="A50" s="178"/>
      <c r="B50" s="127" t="s">
        <v>122</v>
      </c>
      <c r="C50" s="128"/>
      <c r="D50" s="128"/>
      <c r="E50" s="128"/>
      <c r="F50" s="128"/>
      <c r="G50" s="128"/>
      <c r="H50" s="172"/>
      <c r="I50" s="173"/>
    </row>
    <row r="51" spans="1:9">
      <c r="A51" s="178"/>
      <c r="B51" s="127" t="s">
        <v>123</v>
      </c>
      <c r="C51" s="128"/>
      <c r="D51" s="128"/>
      <c r="E51" s="128"/>
      <c r="F51" s="128"/>
      <c r="G51" s="128"/>
      <c r="H51" s="174"/>
      <c r="I51" s="175"/>
    </row>
    <row r="52" spans="1:9">
      <c r="A52" s="177">
        <v>13</v>
      </c>
      <c r="B52" s="125" t="s">
        <v>78</v>
      </c>
      <c r="C52" s="126"/>
      <c r="D52" s="126"/>
      <c r="E52" s="126"/>
      <c r="F52" s="126"/>
      <c r="G52" s="139"/>
      <c r="H52" s="170"/>
      <c r="I52" s="171"/>
    </row>
    <row r="53" spans="1:9">
      <c r="A53" s="178"/>
      <c r="B53" s="127" t="s">
        <v>121</v>
      </c>
      <c r="C53" s="128"/>
      <c r="D53" s="128"/>
      <c r="E53" s="128"/>
      <c r="F53" s="128"/>
      <c r="G53" s="128"/>
      <c r="H53" s="172"/>
      <c r="I53" s="173"/>
    </row>
    <row r="54" spans="1:9">
      <c r="A54" s="178"/>
      <c r="B54" s="127" t="s">
        <v>122</v>
      </c>
      <c r="C54" s="128"/>
      <c r="D54" s="128"/>
      <c r="E54" s="128"/>
      <c r="F54" s="128"/>
      <c r="G54" s="128"/>
      <c r="H54" s="172"/>
      <c r="I54" s="173"/>
    </row>
    <row r="55" spans="1:9">
      <c r="A55" s="178"/>
      <c r="B55" s="127" t="s">
        <v>123</v>
      </c>
      <c r="C55" s="128"/>
      <c r="D55" s="128"/>
      <c r="E55" s="128"/>
      <c r="F55" s="128"/>
      <c r="G55" s="128"/>
      <c r="H55" s="174"/>
      <c r="I55" s="175"/>
    </row>
    <row r="56" spans="1:9">
      <c r="A56" s="177">
        <v>14</v>
      </c>
      <c r="B56" s="125" t="s">
        <v>79</v>
      </c>
      <c r="C56" s="126"/>
      <c r="D56" s="126"/>
      <c r="E56" s="126"/>
      <c r="F56" s="126"/>
      <c r="G56" s="139"/>
      <c r="H56" s="170"/>
      <c r="I56" s="171"/>
    </row>
    <row r="57" spans="1:9">
      <c r="A57" s="178"/>
      <c r="B57" s="127" t="s">
        <v>121</v>
      </c>
      <c r="C57" s="128"/>
      <c r="D57" s="128"/>
      <c r="E57" s="128"/>
      <c r="F57" s="128"/>
      <c r="G57" s="128"/>
      <c r="H57" s="172"/>
      <c r="I57" s="173"/>
    </row>
    <row r="58" spans="1:9">
      <c r="A58" s="178"/>
      <c r="B58" s="127" t="s">
        <v>122</v>
      </c>
      <c r="C58" s="128"/>
      <c r="D58" s="128"/>
      <c r="E58" s="128"/>
      <c r="F58" s="128"/>
      <c r="G58" s="128"/>
      <c r="H58" s="172"/>
      <c r="I58" s="173"/>
    </row>
    <row r="59" spans="1:9">
      <c r="A59" s="178"/>
      <c r="B59" s="127" t="s">
        <v>123</v>
      </c>
      <c r="C59" s="128"/>
      <c r="D59" s="128"/>
      <c r="E59" s="128"/>
      <c r="F59" s="128"/>
      <c r="G59" s="128"/>
      <c r="H59" s="174"/>
      <c r="I59" s="175"/>
    </row>
    <row r="60" spans="1:9">
      <c r="A60" s="177">
        <v>15</v>
      </c>
      <c r="B60" s="125" t="s">
        <v>80</v>
      </c>
      <c r="C60" s="126"/>
      <c r="D60" s="126"/>
      <c r="E60" s="126"/>
      <c r="F60" s="126"/>
      <c r="G60" s="139"/>
      <c r="H60" s="170"/>
      <c r="I60" s="171"/>
    </row>
    <row r="61" spans="1:9">
      <c r="A61" s="178"/>
      <c r="B61" s="127" t="s">
        <v>121</v>
      </c>
      <c r="C61" s="128"/>
      <c r="D61" s="128"/>
      <c r="E61" s="128"/>
      <c r="F61" s="128"/>
      <c r="G61" s="128"/>
      <c r="H61" s="172"/>
      <c r="I61" s="173"/>
    </row>
    <row r="62" spans="1:9">
      <c r="A62" s="178"/>
      <c r="B62" s="127" t="s">
        <v>122</v>
      </c>
      <c r="C62" s="128"/>
      <c r="D62" s="128"/>
      <c r="E62" s="128"/>
      <c r="F62" s="128"/>
      <c r="G62" s="128"/>
      <c r="H62" s="172"/>
      <c r="I62" s="173"/>
    </row>
    <row r="63" spans="1:9">
      <c r="A63" s="178"/>
      <c r="B63" s="127" t="s">
        <v>123</v>
      </c>
      <c r="C63" s="128"/>
      <c r="D63" s="128"/>
      <c r="E63" s="128"/>
      <c r="F63" s="128"/>
      <c r="G63" s="128"/>
      <c r="H63" s="174"/>
      <c r="I63" s="175"/>
    </row>
    <row r="64" spans="1:9">
      <c r="A64" s="177">
        <v>16</v>
      </c>
      <c r="B64" s="125" t="s">
        <v>81</v>
      </c>
      <c r="C64" s="126"/>
      <c r="D64" s="126"/>
      <c r="E64" s="126"/>
      <c r="F64" s="126"/>
      <c r="G64" s="139"/>
      <c r="H64" s="170"/>
      <c r="I64" s="171"/>
    </row>
    <row r="65" spans="1:9">
      <c r="A65" s="178"/>
      <c r="B65" s="127" t="s">
        <v>121</v>
      </c>
      <c r="C65" s="128"/>
      <c r="D65" s="128"/>
      <c r="E65" s="128"/>
      <c r="F65" s="128"/>
      <c r="G65" s="128"/>
      <c r="H65" s="172"/>
      <c r="I65" s="173"/>
    </row>
    <row r="66" spans="1:9">
      <c r="A66" s="178"/>
      <c r="B66" s="127" t="s">
        <v>122</v>
      </c>
      <c r="C66" s="128"/>
      <c r="D66" s="128"/>
      <c r="E66" s="128"/>
      <c r="F66" s="128"/>
      <c r="G66" s="128"/>
      <c r="H66" s="172"/>
      <c r="I66" s="173"/>
    </row>
    <row r="67" spans="1:9">
      <c r="A67" s="178"/>
      <c r="B67" s="127" t="s">
        <v>123</v>
      </c>
      <c r="C67" s="128"/>
      <c r="D67" s="128"/>
      <c r="E67" s="128"/>
      <c r="F67" s="128"/>
      <c r="G67" s="128"/>
      <c r="H67" s="174"/>
      <c r="I67" s="175"/>
    </row>
    <row r="68" spans="1:9">
      <c r="A68" s="177">
        <v>17</v>
      </c>
      <c r="B68" s="125" t="s">
        <v>82</v>
      </c>
      <c r="C68" s="126"/>
      <c r="D68" s="126"/>
      <c r="E68" s="126"/>
      <c r="F68" s="126"/>
      <c r="G68" s="139"/>
      <c r="H68" s="170"/>
      <c r="I68" s="171"/>
    </row>
    <row r="69" spans="1:9">
      <c r="A69" s="178"/>
      <c r="B69" s="127" t="s">
        <v>121</v>
      </c>
      <c r="C69" s="128"/>
      <c r="D69" s="128"/>
      <c r="E69" s="128"/>
      <c r="F69" s="128"/>
      <c r="G69" s="128"/>
      <c r="H69" s="172"/>
      <c r="I69" s="173"/>
    </row>
    <row r="70" spans="1:9">
      <c r="A70" s="178"/>
      <c r="B70" s="127" t="s">
        <v>122</v>
      </c>
      <c r="C70" s="128"/>
      <c r="D70" s="128"/>
      <c r="E70" s="128"/>
      <c r="F70" s="128"/>
      <c r="G70" s="128"/>
      <c r="H70" s="172"/>
      <c r="I70" s="173"/>
    </row>
    <row r="71" spans="1:9">
      <c r="A71" s="178"/>
      <c r="B71" s="127" t="s">
        <v>123</v>
      </c>
      <c r="C71" s="128"/>
      <c r="D71" s="128"/>
      <c r="E71" s="128"/>
      <c r="F71" s="128"/>
      <c r="G71" s="128"/>
      <c r="H71" s="174"/>
      <c r="I71" s="175"/>
    </row>
    <row r="72" spans="1:9">
      <c r="A72" s="177">
        <v>18</v>
      </c>
      <c r="B72" s="125" t="s">
        <v>83</v>
      </c>
      <c r="C72" s="126"/>
      <c r="D72" s="126"/>
      <c r="E72" s="126"/>
      <c r="F72" s="126"/>
      <c r="G72" s="139"/>
      <c r="H72" s="170"/>
      <c r="I72" s="171"/>
    </row>
    <row r="73" spans="1:9">
      <c r="A73" s="178"/>
      <c r="B73" s="127" t="s">
        <v>121</v>
      </c>
      <c r="C73" s="128"/>
      <c r="D73" s="128"/>
      <c r="E73" s="128"/>
      <c r="F73" s="128"/>
      <c r="G73" s="128"/>
      <c r="H73" s="172"/>
      <c r="I73" s="173"/>
    </row>
    <row r="74" spans="1:9">
      <c r="A74" s="178"/>
      <c r="B74" s="127" t="s">
        <v>122</v>
      </c>
      <c r="C74" s="128"/>
      <c r="D74" s="128"/>
      <c r="E74" s="128"/>
      <c r="F74" s="128"/>
      <c r="G74" s="128"/>
      <c r="H74" s="172"/>
      <c r="I74" s="173"/>
    </row>
    <row r="75" spans="1:9">
      <c r="A75" s="178"/>
      <c r="B75" s="127" t="s">
        <v>123</v>
      </c>
      <c r="C75" s="128"/>
      <c r="D75" s="128"/>
      <c r="E75" s="128"/>
      <c r="F75" s="128"/>
      <c r="G75" s="128"/>
      <c r="H75" s="174"/>
      <c r="I75" s="175"/>
    </row>
    <row r="76" spans="1:9">
      <c r="A76" s="177">
        <v>19</v>
      </c>
      <c r="B76" s="125" t="s">
        <v>84</v>
      </c>
      <c r="C76" s="126"/>
      <c r="D76" s="126"/>
      <c r="E76" s="126"/>
      <c r="F76" s="126"/>
      <c r="G76" s="139"/>
      <c r="H76" s="170"/>
      <c r="I76" s="171"/>
    </row>
    <row r="77" spans="1:9">
      <c r="A77" s="178"/>
      <c r="B77" s="127" t="s">
        <v>121</v>
      </c>
      <c r="C77" s="128"/>
      <c r="D77" s="128"/>
      <c r="E77" s="128"/>
      <c r="F77" s="128"/>
      <c r="G77" s="128"/>
      <c r="H77" s="172"/>
      <c r="I77" s="173"/>
    </row>
    <row r="78" spans="1:9">
      <c r="A78" s="178"/>
      <c r="B78" s="127" t="s">
        <v>122</v>
      </c>
      <c r="C78" s="128"/>
      <c r="D78" s="128"/>
      <c r="E78" s="128"/>
      <c r="F78" s="128"/>
      <c r="G78" s="128"/>
      <c r="H78" s="172"/>
      <c r="I78" s="173"/>
    </row>
    <row r="79" spans="1:9">
      <c r="A79" s="178"/>
      <c r="B79" s="127" t="s">
        <v>123</v>
      </c>
      <c r="C79" s="128"/>
      <c r="D79" s="128"/>
      <c r="E79" s="128"/>
      <c r="F79" s="128"/>
      <c r="G79" s="128"/>
      <c r="H79" s="174"/>
      <c r="I79" s="175"/>
    </row>
    <row r="80" spans="1:9">
      <c r="A80" s="177">
        <v>20</v>
      </c>
      <c r="B80" s="125" t="s">
        <v>85</v>
      </c>
      <c r="C80" s="126"/>
      <c r="D80" s="126"/>
      <c r="E80" s="126"/>
      <c r="F80" s="126"/>
      <c r="G80" s="139"/>
      <c r="H80" s="170"/>
      <c r="I80" s="171"/>
    </row>
    <row r="81" spans="1:9">
      <c r="A81" s="178"/>
      <c r="B81" s="127" t="s">
        <v>121</v>
      </c>
      <c r="C81" s="128"/>
      <c r="D81" s="128"/>
      <c r="E81" s="128"/>
      <c r="F81" s="128"/>
      <c r="G81" s="128"/>
      <c r="H81" s="172"/>
      <c r="I81" s="173"/>
    </row>
    <row r="82" spans="1:9">
      <c r="A82" s="178"/>
      <c r="B82" s="127" t="s">
        <v>122</v>
      </c>
      <c r="C82" s="128"/>
      <c r="D82" s="128"/>
      <c r="E82" s="128"/>
      <c r="F82" s="128"/>
      <c r="G82" s="128"/>
      <c r="H82" s="172"/>
      <c r="I82" s="173"/>
    </row>
    <row r="83" spans="1:9">
      <c r="A83" s="179"/>
      <c r="B83" s="155" t="s">
        <v>123</v>
      </c>
      <c r="C83" s="156"/>
      <c r="D83" s="156"/>
      <c r="E83" s="156"/>
      <c r="F83" s="156"/>
      <c r="G83" s="157"/>
      <c r="H83" s="174"/>
      <c r="I83" s="175"/>
    </row>
    <row r="84" spans="1:9">
      <c r="A84" s="127"/>
      <c r="B84" s="127"/>
      <c r="C84" s="127"/>
      <c r="D84" s="127"/>
      <c r="E84" s="127"/>
      <c r="F84" s="127"/>
      <c r="G84" s="127"/>
    </row>
    <row r="85" spans="1:9">
      <c r="A85" s="127"/>
      <c r="B85" s="129" t="s">
        <v>121</v>
      </c>
      <c r="C85" s="127"/>
      <c r="D85" s="127"/>
      <c r="E85" s="127"/>
      <c r="F85" s="127"/>
      <c r="G85" s="127"/>
    </row>
    <row r="86" spans="1:9">
      <c r="A86" s="127"/>
      <c r="B86" s="130" t="s">
        <v>86</v>
      </c>
      <c r="C86" s="123">
        <f>COUNTIFS($B$4:$B$84,"=Medication Order (Question #14)",C$4:C$84,"&lt;&gt;")</f>
        <v>0</v>
      </c>
      <c r="D86" s="123">
        <f t="shared" ref="D86:G86" si="0">COUNTIFS($B$4:$B$84,"=Medication Order (Question #14)",D$4:D$84,"&lt;&gt;")</f>
        <v>0</v>
      </c>
      <c r="E86" s="123">
        <f t="shared" si="0"/>
        <v>0</v>
      </c>
      <c r="F86" s="123">
        <f t="shared" si="0"/>
        <v>0</v>
      </c>
      <c r="G86" s="123">
        <f t="shared" si="0"/>
        <v>0</v>
      </c>
    </row>
    <row r="87" spans="1:9">
      <c r="A87" s="127"/>
      <c r="B87" s="130" t="s">
        <v>7</v>
      </c>
      <c r="C87" s="123">
        <f>COUNTIFS($B$4:$B$84,"=Medication Order (Question #14)",C$4:C$84,"=Met")</f>
        <v>0</v>
      </c>
      <c r="D87" s="123">
        <f t="shared" ref="D87:G87" si="1">COUNTIFS($B$4:$B$84,"=Medication Order (Question #14)",D$4:D$84,"=Met")</f>
        <v>0</v>
      </c>
      <c r="E87" s="123">
        <f t="shared" si="1"/>
        <v>0</v>
      </c>
      <c r="F87" s="123">
        <f t="shared" si="1"/>
        <v>0</v>
      </c>
      <c r="G87" s="123">
        <f t="shared" si="1"/>
        <v>0</v>
      </c>
    </row>
    <row r="88" spans="1:9">
      <c r="A88" s="127"/>
      <c r="B88" s="130" t="s">
        <v>8</v>
      </c>
      <c r="C88" s="123">
        <f>COUNTIFS($B$4:$B$84,"=Medication Order (Question #14)",C$4:C$84,"=Not Met")</f>
        <v>0</v>
      </c>
      <c r="D88" s="123">
        <f>COUNTIFS($B$4:$B$84,"=Medication Order (Question #14)",D$4:D$84,"=Not Met")</f>
        <v>0</v>
      </c>
      <c r="E88" s="123">
        <f>COUNTIFS($B$4:$B$84,"=Medication Order (Question #14)",E$4:E$84,"=Not Met")</f>
        <v>0</v>
      </c>
      <c r="F88" s="123">
        <f t="shared" ref="F88:G88" si="2">COUNTIFS($B$4:$B$84,"=Medication Order (Question #14)",F$4:F$84,"=Not Met")</f>
        <v>0</v>
      </c>
      <c r="G88" s="123">
        <f t="shared" si="2"/>
        <v>0</v>
      </c>
    </row>
    <row r="89" spans="1:9">
      <c r="A89" s="127"/>
      <c r="B89" s="130" t="s">
        <v>9</v>
      </c>
      <c r="C89" s="123">
        <f>COUNTIFS($B$4:$B$84,"=Medication Order (Question #14)",C$4:C$84,"=N/A")</f>
        <v>0</v>
      </c>
      <c r="D89" s="123">
        <f t="shared" ref="D89:G89" si="3">COUNTIFS($B$4:$B$84,"=Medication Order (Question #14)",D$4:D$84,"=N/A")</f>
        <v>0</v>
      </c>
      <c r="E89" s="123">
        <f t="shared" si="3"/>
        <v>0</v>
      </c>
      <c r="F89" s="123">
        <f t="shared" si="3"/>
        <v>0</v>
      </c>
      <c r="G89" s="123">
        <f t="shared" si="3"/>
        <v>0</v>
      </c>
    </row>
    <row r="90" spans="1:9">
      <c r="A90" s="127"/>
      <c r="B90" s="143" t="s">
        <v>103</v>
      </c>
      <c r="C90" s="123">
        <f>IF(C86=0,0,IF(C86=C89,"N/A",IF(C86=C87+C89,"Met","Not Met")))</f>
        <v>0</v>
      </c>
      <c r="D90" s="123">
        <f t="shared" ref="D90:G90" si="4">IF(D86=0,0,IF(D86=D89,"N/A",IF(D86=D87+D89,"Met","Not Met")))</f>
        <v>0</v>
      </c>
      <c r="E90" s="123">
        <f t="shared" si="4"/>
        <v>0</v>
      </c>
      <c r="F90" s="123">
        <f t="shared" si="4"/>
        <v>0</v>
      </c>
      <c r="G90" s="123">
        <f t="shared" si="4"/>
        <v>0</v>
      </c>
      <c r="H90" s="144"/>
      <c r="I90" s="144"/>
    </row>
    <row r="91" spans="1:9">
      <c r="A91" s="127"/>
      <c r="B91" s="129" t="s">
        <v>122</v>
      </c>
      <c r="C91" s="127"/>
      <c r="D91" s="127"/>
      <c r="E91" s="127"/>
      <c r="F91" s="127"/>
      <c r="G91" s="127"/>
      <c r="H91" s="144"/>
      <c r="I91" s="144"/>
    </row>
    <row r="92" spans="1:9">
      <c r="A92" s="127"/>
      <c r="B92" s="130" t="s">
        <v>86</v>
      </c>
      <c r="C92" s="123">
        <f>COUNTIFS($B$4:$B$84,"=Medication Label Matches Order (Question #15)",C$4:C$84,"&lt;&gt;")</f>
        <v>0</v>
      </c>
      <c r="D92" s="123">
        <f t="shared" ref="D92:G92" si="5">COUNTIFS($B$4:$B$84,"=Medication Label Matches Order (Question #15)",D$4:D$84,"&lt;&gt;")</f>
        <v>0</v>
      </c>
      <c r="E92" s="123">
        <f t="shared" si="5"/>
        <v>0</v>
      </c>
      <c r="F92" s="123">
        <f t="shared" si="5"/>
        <v>0</v>
      </c>
      <c r="G92" s="123">
        <f t="shared" si="5"/>
        <v>0</v>
      </c>
      <c r="H92" s="144"/>
      <c r="I92" s="144"/>
    </row>
    <row r="93" spans="1:9">
      <c r="A93" s="127"/>
      <c r="B93" s="130" t="s">
        <v>7</v>
      </c>
      <c r="C93" s="123">
        <f>COUNTIFS($B$4:$B$86,"=Medication Label Matches Order (Question #15)",C$4:C$86,"=Met")</f>
        <v>0</v>
      </c>
      <c r="D93" s="123">
        <f t="shared" ref="D93:G93" si="6">COUNTIFS($B$4:$B$86,"=Medication Label Matches Order (Question #15)",D$4:D$86,"=Met")</f>
        <v>0</v>
      </c>
      <c r="E93" s="123">
        <f t="shared" si="6"/>
        <v>0</v>
      </c>
      <c r="F93" s="123">
        <f t="shared" si="6"/>
        <v>0</v>
      </c>
      <c r="G93" s="123">
        <f t="shared" si="6"/>
        <v>0</v>
      </c>
      <c r="H93" s="144"/>
      <c r="I93" s="144"/>
    </row>
    <row r="94" spans="1:9">
      <c r="A94" s="127"/>
      <c r="B94" s="130" t="s">
        <v>8</v>
      </c>
      <c r="C94" s="123">
        <f>COUNTIFS($B$4:$B$84,"=Medication Label Matches Order (Question #15)",C$4:C$84,"=Not Met")</f>
        <v>0</v>
      </c>
      <c r="D94" s="123">
        <f t="shared" ref="D94:G94" si="7">COUNTIFS($B$4:$B$84,"=Medication Label Matches Order (Question #15)",D$4:D$84,"=Not Met")</f>
        <v>0</v>
      </c>
      <c r="E94" s="123">
        <f t="shared" si="7"/>
        <v>0</v>
      </c>
      <c r="F94" s="123">
        <f t="shared" si="7"/>
        <v>0</v>
      </c>
      <c r="G94" s="123">
        <f t="shared" si="7"/>
        <v>0</v>
      </c>
      <c r="H94" s="144"/>
      <c r="I94" s="144"/>
    </row>
    <row r="95" spans="1:9">
      <c r="A95" s="127"/>
      <c r="B95" s="130" t="s">
        <v>9</v>
      </c>
      <c r="C95" s="123">
        <f>COUNTIFS($B$8:$B$84,"=Medication Label Matches Order (Question #15)",C$8:C$84,"=N/A")</f>
        <v>0</v>
      </c>
      <c r="D95" s="123">
        <f t="shared" ref="D95:G95" si="8">COUNTIFS($B$8:$B$84,"=Medication Label Matches Order (Question #15)",D$8:D$84,"=N/A")</f>
        <v>0</v>
      </c>
      <c r="E95" s="123">
        <f t="shared" si="8"/>
        <v>0</v>
      </c>
      <c r="F95" s="123">
        <f t="shared" si="8"/>
        <v>0</v>
      </c>
      <c r="G95" s="123">
        <f t="shared" si="8"/>
        <v>0</v>
      </c>
      <c r="H95" s="144"/>
      <c r="I95" s="144"/>
    </row>
    <row r="96" spans="1:9">
      <c r="A96" s="127"/>
      <c r="B96" s="143" t="s">
        <v>103</v>
      </c>
      <c r="C96" s="123">
        <f>IF(C92=0,0,IF(C92=C95,"N/A",IF(C92=C93+C95,"Met","Not Met")))</f>
        <v>0</v>
      </c>
      <c r="D96" s="123">
        <f t="shared" ref="D96:G96" si="9">IF(D92=0,0,IF(D92=D95,"N/A",IF(D92=D93+D95,"Met","Not Met")))</f>
        <v>0</v>
      </c>
      <c r="E96" s="123">
        <f t="shared" si="9"/>
        <v>0</v>
      </c>
      <c r="F96" s="123">
        <f t="shared" si="9"/>
        <v>0</v>
      </c>
      <c r="G96" s="123">
        <f t="shared" si="9"/>
        <v>0</v>
      </c>
      <c r="H96" s="144"/>
      <c r="I96" s="144"/>
    </row>
    <row r="97" spans="1:9">
      <c r="A97" s="127"/>
      <c r="B97" s="129" t="s">
        <v>123</v>
      </c>
      <c r="C97" s="127"/>
      <c r="D97" s="127"/>
      <c r="E97" s="127"/>
      <c r="F97" s="127"/>
      <c r="G97" s="127"/>
      <c r="H97" s="144"/>
      <c r="I97" s="144"/>
    </row>
    <row r="98" spans="1:9">
      <c r="A98" s="127"/>
      <c r="B98" s="130" t="s">
        <v>86</v>
      </c>
      <c r="C98" s="123">
        <f>COUNTIFS($B$4:$B$84,"=MAR Listing for Medication Matches Order (Question #16)",C$4:C$84,"&lt;&gt;")</f>
        <v>0</v>
      </c>
      <c r="D98" s="123">
        <f t="shared" ref="D98:G98" si="10">COUNTIFS($B$4:$B$84,"=MAR Listing for Medication Matches Order (Question #16)",D$4:D$84,"&lt;&gt;")</f>
        <v>0</v>
      </c>
      <c r="E98" s="123">
        <f t="shared" si="10"/>
        <v>0</v>
      </c>
      <c r="F98" s="123">
        <f t="shared" si="10"/>
        <v>0</v>
      </c>
      <c r="G98" s="123">
        <f t="shared" si="10"/>
        <v>0</v>
      </c>
      <c r="H98" s="144"/>
      <c r="I98" s="144"/>
    </row>
    <row r="99" spans="1:9">
      <c r="A99" s="127"/>
      <c r="B99" s="130" t="s">
        <v>7</v>
      </c>
      <c r="C99" s="123">
        <f>COUNTIFS($B$4:$B$84,"=MAR Listing for Medication Matches Order (Question #16)",C$4:C$84,"=Met")</f>
        <v>0</v>
      </c>
      <c r="D99" s="123">
        <f t="shared" ref="D99:G99" si="11">COUNTIFS($B$4:$B$84,"=MAR Listing for Medication Matches Order (Question #16)",D$4:D$84,"=Met")</f>
        <v>0</v>
      </c>
      <c r="E99" s="123">
        <f t="shared" si="11"/>
        <v>0</v>
      </c>
      <c r="F99" s="123">
        <f t="shared" si="11"/>
        <v>0</v>
      </c>
      <c r="G99" s="123">
        <f t="shared" si="11"/>
        <v>0</v>
      </c>
      <c r="H99" s="144"/>
      <c r="I99" s="144"/>
    </row>
    <row r="100" spans="1:9">
      <c r="A100" s="127"/>
      <c r="B100" s="130" t="s">
        <v>8</v>
      </c>
      <c r="C100" s="123">
        <f>COUNTIFS($B$4:$B$84,"=MAR Listing for Medication Matches Order (Question #16)",C$4:C$84,"=Not Met")</f>
        <v>0</v>
      </c>
      <c r="D100" s="123">
        <f t="shared" ref="D100:G100" si="12">COUNTIFS($B$4:$B$84,"=MAR Listing for Medication Matches Order (Question #16)",D$4:D$84,"=Not Met")</f>
        <v>0</v>
      </c>
      <c r="E100" s="123">
        <f t="shared" si="12"/>
        <v>0</v>
      </c>
      <c r="F100" s="123">
        <f t="shared" si="12"/>
        <v>0</v>
      </c>
      <c r="G100" s="123">
        <f t="shared" si="12"/>
        <v>0</v>
      </c>
      <c r="H100" s="144"/>
      <c r="I100" s="144"/>
    </row>
    <row r="101" spans="1:9">
      <c r="A101" s="127"/>
      <c r="B101" s="130" t="s">
        <v>9</v>
      </c>
      <c r="C101" s="123">
        <f>COUNTIFS($B$4:$B$84,"=MAR Listing for Medication Matches Order (Question #16)",C$4:C$84,"=N/A")</f>
        <v>0</v>
      </c>
      <c r="D101" s="123">
        <f t="shared" ref="D101:G101" si="13">COUNTIFS($B$4:$B$84,"=MAR Listing for Medication Matches Order (Question #16)",D$4:D$84,"=N/A")</f>
        <v>0</v>
      </c>
      <c r="E101" s="123">
        <f t="shared" si="13"/>
        <v>0</v>
      </c>
      <c r="F101" s="123">
        <f t="shared" si="13"/>
        <v>0</v>
      </c>
      <c r="G101" s="123">
        <f t="shared" si="13"/>
        <v>0</v>
      </c>
      <c r="H101" s="144"/>
      <c r="I101" s="144"/>
    </row>
    <row r="102" spans="1:9">
      <c r="A102" s="127"/>
      <c r="B102" s="143" t="s">
        <v>103</v>
      </c>
      <c r="C102" s="123">
        <f t="shared" ref="C102" si="14">IF(C98=0,0,IF(C98=C101,"N/A",IF(C98=C99+C101,"Met","Not Met")))</f>
        <v>0</v>
      </c>
      <c r="D102" s="123">
        <f t="shared" ref="D102:G102" si="15">IF(D98=0,0,IF(D98=D101,"N/A",IF(D98=D99+D101,"Met","Not Met")))</f>
        <v>0</v>
      </c>
      <c r="E102" s="123">
        <f t="shared" si="15"/>
        <v>0</v>
      </c>
      <c r="F102" s="123">
        <f t="shared" si="15"/>
        <v>0</v>
      </c>
      <c r="G102" s="123">
        <f t="shared" si="15"/>
        <v>0</v>
      </c>
      <c r="H102" s="144"/>
      <c r="I102" s="144"/>
    </row>
  </sheetData>
  <mergeCells count="43">
    <mergeCell ref="A44:A47"/>
    <mergeCell ref="A1:I1"/>
    <mergeCell ref="A4:A7"/>
    <mergeCell ref="A8:A11"/>
    <mergeCell ref="A12:A15"/>
    <mergeCell ref="A16:A19"/>
    <mergeCell ref="A20:A23"/>
    <mergeCell ref="A24:A27"/>
    <mergeCell ref="A28:A31"/>
    <mergeCell ref="A32:A35"/>
    <mergeCell ref="A36:A39"/>
    <mergeCell ref="A40:A43"/>
    <mergeCell ref="H8:I11"/>
    <mergeCell ref="B2:B3"/>
    <mergeCell ref="H2:I3"/>
    <mergeCell ref="A80:A83"/>
    <mergeCell ref="A48:A51"/>
    <mergeCell ref="A52:A55"/>
    <mergeCell ref="A56:A59"/>
    <mergeCell ref="A60:A63"/>
    <mergeCell ref="A64:A67"/>
    <mergeCell ref="A68:A71"/>
    <mergeCell ref="H68:I71"/>
    <mergeCell ref="A72:A75"/>
    <mergeCell ref="A76:A79"/>
    <mergeCell ref="H72:I75"/>
    <mergeCell ref="H76:I79"/>
    <mergeCell ref="H80:I83"/>
    <mergeCell ref="H4:I7"/>
    <mergeCell ref="H12:I15"/>
    <mergeCell ref="H16:I19"/>
    <mergeCell ref="H20:I23"/>
    <mergeCell ref="H24:I27"/>
    <mergeCell ref="H28:I31"/>
    <mergeCell ref="H32:I35"/>
    <mergeCell ref="H36:I39"/>
    <mergeCell ref="H40:I43"/>
    <mergeCell ref="H44:I47"/>
    <mergeCell ref="H48:I51"/>
    <mergeCell ref="H52:I55"/>
    <mergeCell ref="H56:I59"/>
    <mergeCell ref="H60:I63"/>
    <mergeCell ref="H64:I67"/>
  </mergeCells>
  <conditionalFormatting sqref="A96 C96:G96">
    <cfRule type="cellIs" dxfId="29" priority="16" operator="equal">
      <formula>"Not Met "</formula>
    </cfRule>
    <cfRule type="containsText" dxfId="28" priority="18" operator="containsText" text="Not Met ">
      <formula>NOT(ISERROR(SEARCH("Not Met ",A96)))</formula>
    </cfRule>
  </conditionalFormatting>
  <conditionalFormatting sqref="C4:G83">
    <cfRule type="cellIs" dxfId="27" priority="24" stopIfTrue="1" operator="equal">
      <formula>"Not Met"</formula>
    </cfRule>
    <cfRule type="cellIs" dxfId="26" priority="25" stopIfTrue="1" operator="equal">
      <formula>"N/A"</formula>
    </cfRule>
  </conditionalFormatting>
  <conditionalFormatting sqref="C90:G90">
    <cfRule type="cellIs" dxfId="25" priority="26" stopIfTrue="1" operator="equal">
      <formula>"N/A"</formula>
    </cfRule>
    <cfRule type="cellIs" dxfId="24" priority="27" stopIfTrue="1" operator="equal">
      <formula>"Not Met"</formula>
    </cfRule>
  </conditionalFormatting>
  <conditionalFormatting sqref="C96:G96">
    <cfRule type="cellIs" dxfId="23" priority="28" stopIfTrue="1" operator="equal">
      <formula>"N/A"</formula>
    </cfRule>
    <cfRule type="cellIs" dxfId="22" priority="29" stopIfTrue="1" operator="equal">
      <formula>"Not Met"</formula>
    </cfRule>
  </conditionalFormatting>
  <conditionalFormatting sqref="C102:G102">
    <cfRule type="cellIs" dxfId="21" priority="30" stopIfTrue="1" operator="equal">
      <formula>"N/A"</formula>
    </cfRule>
    <cfRule type="cellIs" dxfId="20" priority="31" stopIfTrue="1" operator="equal">
      <formula>"Not Met"</formula>
    </cfRule>
  </conditionalFormatting>
  <conditionalFormatting sqref="E18:G18">
    <cfRule type="containsText" dxfId="19" priority="11" operator="containsText" text="Not Met">
      <formula>NOT(ISERROR(SEARCH("Not Met",E18)))</formula>
    </cfRule>
  </conditionalFormatting>
  <conditionalFormatting sqref="E38:G38">
    <cfRule type="containsText" dxfId="18" priority="9" operator="containsText" text="Not Met">
      <formula>NOT(ISERROR(SEARCH("Not Met",E38)))</formula>
    </cfRule>
  </conditionalFormatting>
  <conditionalFormatting sqref="E58:G58">
    <cfRule type="containsText" dxfId="17" priority="8" operator="containsText" text="Not Met">
      <formula>NOT(ISERROR(SEARCH("Not Met",E58)))</formula>
    </cfRule>
  </conditionalFormatting>
  <conditionalFormatting sqref="E78:G78">
    <cfRule type="containsText" dxfId="16" priority="7" operator="containsText" text="Not Met">
      <formula>NOT(ISERROR(SEARCH("Not Met",E78)))</formula>
    </cfRule>
  </conditionalFormatting>
  <conditionalFormatting sqref="I90">
    <cfRule type="cellIs" dxfId="15" priority="1" operator="equal">
      <formula>"Not Met "</formula>
    </cfRule>
    <cfRule type="containsText" dxfId="14" priority="2" operator="containsText" text="Not Met ">
      <formula>NOT(ISERROR(SEARCH("Not Met ",I90)))</formula>
    </cfRule>
  </conditionalFormatting>
  <conditionalFormatting sqref="I102">
    <cfRule type="cellIs" dxfId="13" priority="3" operator="equal">
      <formula>"Not Met "</formula>
    </cfRule>
    <cfRule type="containsText" dxfId="12" priority="4" operator="containsText" text="Not Met ">
      <formula>NOT(ISERROR(SEARCH("Not Met ",I102)))</formula>
    </cfRule>
  </conditionalFormatting>
  <conditionalFormatting sqref="I96:XFD96">
    <cfRule type="cellIs" dxfId="11" priority="5" operator="equal">
      <formula>"Not Met "</formula>
    </cfRule>
    <cfRule type="containsText" dxfId="10" priority="6" operator="containsText" text="Not Met ">
      <formula>NOT(ISERROR(SEARCH("Not Met ",I96)))</formula>
    </cfRule>
  </conditionalFormatting>
  <dataValidations count="1">
    <dataValidation type="list" allowBlank="1" showInputMessage="1" showErrorMessage="1" sqref="C17:G19 C45:G47 C25:G27 C37:G39 C29:G31 C33:G35 C21:G23 C57:G59 C49:G51 C53:G55 C41:G43 C9:G11 C61:G63 C13:G15 C77:G79 C65:G67 C5:G7 C69:G71 C73:G75 C81:G83">
      <formula1>"Met,Not Met,N/A"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H57"/>
  <sheetViews>
    <sheetView showGridLines="0" topLeftCell="A3" zoomScaleNormal="100" workbookViewId="0">
      <pane ySplit="12" topLeftCell="A17" activePane="bottomLeft" state="frozen"/>
      <selection activeCell="A3" sqref="A3"/>
      <selection pane="bottomLeft" activeCell="D39" sqref="D39"/>
    </sheetView>
  </sheetViews>
  <sheetFormatPr defaultColWidth="9.21875" defaultRowHeight="13.2"/>
  <cols>
    <col min="1" max="1" width="4.5546875" style="50" customWidth="1"/>
    <col min="2" max="2" width="81.21875" style="50" customWidth="1"/>
    <col min="3" max="3" width="10.77734375" style="50" customWidth="1"/>
    <col min="4" max="4" width="8.77734375" style="50" customWidth="1"/>
    <col min="5" max="6" width="9.44140625" style="50" bestFit="1" customWidth="1"/>
    <col min="7" max="7" width="8.77734375" style="50" customWidth="1"/>
    <col min="8" max="8" width="21.77734375" style="50" customWidth="1"/>
    <col min="9" max="16384" width="9.21875" style="50"/>
  </cols>
  <sheetData>
    <row r="1" spans="1:8" s="15" customFormat="1" ht="409.6">
      <c r="A1" s="133" t="s">
        <v>95</v>
      </c>
      <c r="B1" s="146"/>
      <c r="C1" s="98"/>
      <c r="D1" s="90"/>
      <c r="E1" s="90"/>
      <c r="F1" s="90"/>
      <c r="G1" s="91"/>
      <c r="H1" s="40"/>
    </row>
    <row r="2" spans="1:8" s="15" customFormat="1" ht="13.8">
      <c r="A2" s="97"/>
      <c r="B2" s="147"/>
      <c r="C2" s="92"/>
      <c r="D2" s="92"/>
      <c r="E2" s="92"/>
      <c r="F2" s="92"/>
      <c r="G2" s="93"/>
    </row>
    <row r="3" spans="1:8" s="4" customFormat="1">
      <c r="A3" s="71"/>
      <c r="G3" s="78"/>
    </row>
    <row r="4" spans="1:8" s="4" customFormat="1" ht="13.8">
      <c r="A4" s="71"/>
      <c r="B4" s="87" t="s">
        <v>1</v>
      </c>
      <c r="D4" s="189">
        <f>'Workbook Set-up '!B10</f>
        <v>0</v>
      </c>
      <c r="E4" s="189"/>
      <c r="F4" s="189"/>
      <c r="G4" s="78"/>
    </row>
    <row r="5" spans="1:8" s="4" customFormat="1" ht="13.8">
      <c r="A5" s="71"/>
      <c r="B5" s="87" t="s">
        <v>39</v>
      </c>
      <c r="D5" s="190">
        <f>'Workbook Set-up '!B14</f>
        <v>0</v>
      </c>
      <c r="E5" s="190"/>
      <c r="F5" s="190"/>
      <c r="G5" s="78"/>
    </row>
    <row r="6" spans="1:8" s="4" customFormat="1" ht="13.8">
      <c r="A6" s="71"/>
      <c r="B6" s="87" t="s">
        <v>39</v>
      </c>
      <c r="D6" s="191">
        <f>'Workbook Set-up '!B13</f>
        <v>0</v>
      </c>
      <c r="E6" s="191"/>
      <c r="F6" s="191"/>
      <c r="G6" s="78"/>
    </row>
    <row r="7" spans="1:8" s="4" customFormat="1" ht="13.8">
      <c r="A7" s="71"/>
      <c r="B7" s="87" t="s">
        <v>59</v>
      </c>
      <c r="D7" s="192">
        <f>'Workbook Set-up '!B11</f>
        <v>0</v>
      </c>
      <c r="E7" s="192"/>
      <c r="F7" s="192"/>
      <c r="G7" s="78"/>
    </row>
    <row r="8" spans="1:8" s="4" customFormat="1">
      <c r="A8" s="68"/>
      <c r="B8" s="67"/>
      <c r="C8" s="67"/>
      <c r="D8" s="67"/>
      <c r="E8" s="67"/>
      <c r="F8" s="67"/>
      <c r="G8" s="66"/>
    </row>
    <row r="9" spans="1:8" s="4" customFormat="1" ht="13.8">
      <c r="A9" s="86"/>
      <c r="B9" s="85"/>
      <c r="C9" s="85"/>
      <c r="D9" s="85"/>
      <c r="E9" s="85"/>
      <c r="F9" s="85"/>
      <c r="G9" s="84"/>
    </row>
    <row r="10" spans="1:8" s="4" customFormat="1" ht="17.399999999999999">
      <c r="A10" s="94"/>
      <c r="B10" s="148" t="s">
        <v>38</v>
      </c>
      <c r="C10" s="95"/>
      <c r="D10" s="95"/>
      <c r="E10" s="95"/>
      <c r="F10" s="95"/>
      <c r="G10" s="96"/>
    </row>
    <row r="11" spans="1:8" s="4" customFormat="1">
      <c r="A11" s="71"/>
      <c r="G11" s="78"/>
    </row>
    <row r="12" spans="1:8" s="4" customFormat="1">
      <c r="A12" s="71"/>
      <c r="B12" s="79" t="s">
        <v>37</v>
      </c>
      <c r="G12" s="78"/>
    </row>
    <row r="13" spans="1:8" s="4" customFormat="1">
      <c r="A13" s="71"/>
      <c r="G13" s="78"/>
    </row>
    <row r="14" spans="1:8" s="4" customFormat="1" ht="40.200000000000003" thickBot="1">
      <c r="A14" s="71"/>
      <c r="B14" s="99" t="s">
        <v>90</v>
      </c>
      <c r="C14" s="100" t="s">
        <v>36</v>
      </c>
      <c r="D14" s="101" t="s">
        <v>9</v>
      </c>
      <c r="E14" s="101" t="s">
        <v>7</v>
      </c>
      <c r="F14" s="101" t="s">
        <v>8</v>
      </c>
      <c r="G14" s="102" t="s">
        <v>0</v>
      </c>
    </row>
    <row r="15" spans="1:8" ht="13.8" thickTop="1">
      <c r="A15" s="83"/>
      <c r="C15" s="70">
        <f>C54</f>
        <v>0</v>
      </c>
      <c r="D15" s="70">
        <f>D54</f>
        <v>0</v>
      </c>
      <c r="E15" s="70">
        <f>E54</f>
        <v>0</v>
      </c>
      <c r="F15" s="70">
        <f>F54</f>
        <v>0</v>
      </c>
      <c r="G15" s="69">
        <f>IF(SUM(E15:F15)=0,0,E15/SUM(E15:F15))</f>
        <v>0</v>
      </c>
    </row>
    <row r="16" spans="1:8">
      <c r="A16" s="83"/>
      <c r="G16" s="82"/>
    </row>
    <row r="17" spans="1:7" s="4" customFormat="1">
      <c r="A17" s="71"/>
      <c r="B17" s="79" t="s">
        <v>35</v>
      </c>
      <c r="G17" s="78"/>
    </row>
    <row r="18" spans="1:7" s="4" customFormat="1">
      <c r="A18" s="71"/>
      <c r="B18" s="79" t="s">
        <v>34</v>
      </c>
      <c r="G18" s="78"/>
    </row>
    <row r="19" spans="1:7" s="4" customFormat="1">
      <c r="A19" s="71"/>
      <c r="B19" s="103" t="s">
        <v>33</v>
      </c>
      <c r="C19" s="104"/>
      <c r="G19" s="78"/>
    </row>
    <row r="20" spans="1:7" s="4" customFormat="1">
      <c r="A20" s="71"/>
      <c r="B20" s="81" t="s">
        <v>32</v>
      </c>
      <c r="C20" s="80"/>
      <c r="G20" s="78"/>
    </row>
    <row r="21" spans="1:7" s="4" customFormat="1">
      <c r="A21" s="71"/>
      <c r="B21" s="79" t="s">
        <v>31</v>
      </c>
      <c r="G21" s="78"/>
    </row>
    <row r="22" spans="1:7" s="4" customFormat="1">
      <c r="A22" s="68"/>
      <c r="B22" s="67"/>
      <c r="C22" s="67"/>
      <c r="D22" s="67"/>
      <c r="E22" s="67"/>
      <c r="F22" s="67"/>
      <c r="G22" s="66"/>
    </row>
    <row r="23" spans="1:7" s="4" customFormat="1" ht="17.399999999999999">
      <c r="A23" s="106"/>
      <c r="B23" s="148" t="s">
        <v>96</v>
      </c>
      <c r="C23" s="107"/>
      <c r="D23" s="107"/>
      <c r="E23" s="107"/>
      <c r="F23" s="107"/>
      <c r="G23" s="108"/>
    </row>
    <row r="24" spans="1:7" s="4" customFormat="1">
      <c r="A24" s="71"/>
      <c r="G24" s="78"/>
    </row>
    <row r="25" spans="1:7" s="4" customFormat="1" ht="27" thickBot="1">
      <c r="A25" s="71"/>
      <c r="C25" s="77" t="s">
        <v>23</v>
      </c>
      <c r="D25" s="76" t="s">
        <v>9</v>
      </c>
      <c r="E25" s="76" t="s">
        <v>7</v>
      </c>
      <c r="F25" s="76" t="s">
        <v>8</v>
      </c>
      <c r="G25" s="75" t="s">
        <v>0</v>
      </c>
    </row>
    <row r="26" spans="1:7" s="4" customFormat="1" ht="14.4" thickTop="1">
      <c r="A26" s="71">
        <v>1</v>
      </c>
      <c r="B26" s="152" t="s">
        <v>42</v>
      </c>
      <c r="C26" s="151">
        <f t="shared" ref="C26:C31" si="0">E26+F26</f>
        <v>0</v>
      </c>
      <c r="D26" s="73">
        <f>COUNTIF('Respite and UAFL Review Tool'!C9,"=N/A")</f>
        <v>0</v>
      </c>
      <c r="E26" s="73">
        <f>COUNTIF('Respite and UAFL Review Tool'!C9,"=Met")</f>
        <v>0</v>
      </c>
      <c r="F26" s="73">
        <f>COUNTIF('Respite and UAFL Review Tool'!C9,"=Not Met")</f>
        <v>0</v>
      </c>
      <c r="G26" s="74">
        <f t="shared" ref="G26:G31" si="1">IF(SUM(E26:F26)=0,0,E26/SUM(E26:F26))</f>
        <v>0</v>
      </c>
    </row>
    <row r="27" spans="1:7" s="4" customFormat="1" ht="13.8">
      <c r="A27" s="71">
        <v>2</v>
      </c>
      <c r="B27" s="152" t="s">
        <v>43</v>
      </c>
      <c r="C27" s="151">
        <f t="shared" si="0"/>
        <v>0</v>
      </c>
      <c r="D27" s="73">
        <f>COUNTIF('Respite and UAFL Review Tool'!C10,"=N/A")</f>
        <v>0</v>
      </c>
      <c r="E27" s="73">
        <f>COUNTIF('Respite and UAFL Review Tool'!C10,"=Met")</f>
        <v>0</v>
      </c>
      <c r="F27" s="73">
        <f>COUNTIF('Respite and UAFL Review Tool'!C10,"=Not Met")</f>
        <v>0</v>
      </c>
      <c r="G27" s="72">
        <f t="shared" si="1"/>
        <v>0</v>
      </c>
    </row>
    <row r="28" spans="1:7" s="4" customFormat="1" ht="13.8">
      <c r="A28" s="71">
        <v>3</v>
      </c>
      <c r="B28" s="152" t="s">
        <v>44</v>
      </c>
      <c r="C28" s="151">
        <f t="shared" si="0"/>
        <v>0</v>
      </c>
      <c r="D28" s="73">
        <f>COUNTIF('Respite and UAFL Review Tool'!C11,"=N/A")</f>
        <v>0</v>
      </c>
      <c r="E28" s="73">
        <f>COUNTIF('Respite and UAFL Review Tool'!C11,"=Met")</f>
        <v>0</v>
      </c>
      <c r="F28" s="73">
        <f>COUNTIF('Respite and UAFL Review Tool'!C11,"=Not Met")</f>
        <v>0</v>
      </c>
      <c r="G28" s="72">
        <f t="shared" si="1"/>
        <v>0</v>
      </c>
    </row>
    <row r="29" spans="1:7" s="4" customFormat="1" ht="13.8">
      <c r="A29" s="71">
        <v>4</v>
      </c>
      <c r="B29" s="152" t="s">
        <v>98</v>
      </c>
      <c r="C29" s="151">
        <f t="shared" si="0"/>
        <v>0</v>
      </c>
      <c r="D29" s="73">
        <f>COUNTIF('Respite and UAFL Review Tool'!C12,"=N/A")</f>
        <v>0</v>
      </c>
      <c r="E29" s="73">
        <f>COUNTIF('Respite and UAFL Review Tool'!C12,"=Met")</f>
        <v>0</v>
      </c>
      <c r="F29" s="73">
        <f>COUNTIF('Respite and UAFL Review Tool'!C12,"=Not Met")</f>
        <v>0</v>
      </c>
      <c r="G29" s="72">
        <f t="shared" si="1"/>
        <v>0</v>
      </c>
    </row>
    <row r="30" spans="1:7" s="4" customFormat="1" ht="13.8">
      <c r="A30" s="71">
        <v>5</v>
      </c>
      <c r="B30" s="152" t="s">
        <v>46</v>
      </c>
      <c r="C30" s="151">
        <f t="shared" si="0"/>
        <v>0</v>
      </c>
      <c r="D30" s="73">
        <f>COUNTIF('Respite and UAFL Review Tool'!C13,"=N/A")</f>
        <v>0</v>
      </c>
      <c r="E30" s="73">
        <f>COUNTIF('Respite and UAFL Review Tool'!C13,"=Met")</f>
        <v>0</v>
      </c>
      <c r="F30" s="73">
        <f>COUNTIF('Respite and UAFL Review Tool'!C13,"=Not Met")</f>
        <v>0</v>
      </c>
      <c r="G30" s="72">
        <f t="shared" si="1"/>
        <v>0</v>
      </c>
    </row>
    <row r="31" spans="1:7" s="4" customFormat="1" ht="27.6">
      <c r="A31" s="71">
        <v>6</v>
      </c>
      <c r="B31" s="153" t="s">
        <v>47</v>
      </c>
      <c r="C31" s="151">
        <f t="shared" si="0"/>
        <v>0</v>
      </c>
      <c r="D31" s="73">
        <f>COUNTIF('Respite and UAFL Review Tool'!C14,"=N/A")</f>
        <v>0</v>
      </c>
      <c r="E31" s="73">
        <f>COUNTIF('Respite and UAFL Review Tool'!C14,"=Met")</f>
        <v>0</v>
      </c>
      <c r="F31" s="73">
        <f>COUNTIF('Respite and UAFL Review Tool'!C14,"=Not Met")</f>
        <v>0</v>
      </c>
      <c r="G31" s="72">
        <f t="shared" si="1"/>
        <v>0</v>
      </c>
    </row>
    <row r="32" spans="1:7" s="4" customFormat="1" ht="13.8">
      <c r="A32" s="71">
        <v>7</v>
      </c>
      <c r="B32" s="152" t="s">
        <v>48</v>
      </c>
      <c r="C32" s="151">
        <f t="shared" ref="C32:C34" si="2">E32+F32</f>
        <v>0</v>
      </c>
      <c r="D32" s="73">
        <f>COUNTIF('Respite and UAFL Review Tool'!C15,"=N/A")</f>
        <v>0</v>
      </c>
      <c r="E32" s="73">
        <f>COUNTIF('Respite and UAFL Review Tool'!C15,"=Met")</f>
        <v>0</v>
      </c>
      <c r="F32" s="73">
        <f>COUNTIF('Respite and UAFL Review Tool'!C15,"=Not Met")</f>
        <v>0</v>
      </c>
      <c r="G32" s="72">
        <f t="shared" ref="G32:G37" si="3">IF(SUM(E32:F32)=0,0,E32/SUM(E32:F32))</f>
        <v>0</v>
      </c>
    </row>
    <row r="33" spans="1:7" s="4" customFormat="1" ht="27.6">
      <c r="A33" s="71">
        <v>8</v>
      </c>
      <c r="B33" s="153" t="s">
        <v>97</v>
      </c>
      <c r="C33" s="151">
        <f t="shared" si="2"/>
        <v>0</v>
      </c>
      <c r="D33" s="73">
        <f>COUNTIF('Respite and UAFL Review Tool'!C16,"=N/A")</f>
        <v>0</v>
      </c>
      <c r="E33" s="73">
        <f>COUNTIF('Respite and UAFL Review Tool'!C16,"=Met")</f>
        <v>0</v>
      </c>
      <c r="F33" s="73">
        <f>COUNTIF('Respite and UAFL Review Tool'!C16,"=Not Met")</f>
        <v>0</v>
      </c>
      <c r="G33" s="72">
        <f t="shared" si="3"/>
        <v>0</v>
      </c>
    </row>
    <row r="34" spans="1:7" s="4" customFormat="1" ht="27.6">
      <c r="A34" s="71">
        <v>9</v>
      </c>
      <c r="B34" s="153" t="s">
        <v>49</v>
      </c>
      <c r="C34" s="151">
        <f t="shared" si="2"/>
        <v>0</v>
      </c>
      <c r="D34" s="73">
        <f>COUNTIF('Respite and UAFL Review Tool'!C17,"=N/A")</f>
        <v>0</v>
      </c>
      <c r="E34" s="73">
        <f>COUNTIF('Respite and UAFL Review Tool'!C17,"=Met")</f>
        <v>0</v>
      </c>
      <c r="F34" s="73">
        <f>COUNTIF('Respite and UAFL Review Tool'!C17,"=Not Met")</f>
        <v>0</v>
      </c>
      <c r="G34" s="72">
        <f t="shared" si="3"/>
        <v>0</v>
      </c>
    </row>
    <row r="35" spans="1:7" s="4" customFormat="1" ht="13.8">
      <c r="A35" s="71">
        <v>10</v>
      </c>
      <c r="B35" s="152" t="s">
        <v>51</v>
      </c>
      <c r="C35" s="151">
        <f t="shared" ref="C35" si="4">E35+F35</f>
        <v>0</v>
      </c>
      <c r="D35" s="73">
        <f>COUNTIF('Respite and UAFL Review Tool'!C18,"=N/A")</f>
        <v>0</v>
      </c>
      <c r="E35" s="73">
        <f>COUNTIF('Respite and UAFL Review Tool'!C18,"=Met")</f>
        <v>0</v>
      </c>
      <c r="F35" s="73">
        <f>COUNTIF('Respite and UAFL Review Tool'!C18,"=Not Met")</f>
        <v>0</v>
      </c>
      <c r="G35" s="72">
        <f t="shared" si="3"/>
        <v>0</v>
      </c>
    </row>
    <row r="36" spans="1:7" s="4" customFormat="1" ht="13.8">
      <c r="A36" s="71">
        <v>11</v>
      </c>
      <c r="B36" s="149" t="s">
        <v>50</v>
      </c>
      <c r="C36" s="151">
        <f t="shared" ref="C36:C37" si="5">E36+F36</f>
        <v>0</v>
      </c>
      <c r="D36" s="73">
        <f>COUNTIF('Respite and UAFL Review Tool'!C20,"=N/A")</f>
        <v>0</v>
      </c>
      <c r="E36" s="73">
        <f>COUNTIF('Respite and UAFL Review Tool'!C20,"=Met")</f>
        <v>0</v>
      </c>
      <c r="F36" s="73">
        <f>COUNTIF('Respite and UAFL Review Tool'!C20,"=Not Met")</f>
        <v>0</v>
      </c>
      <c r="G36" s="72">
        <f t="shared" si="3"/>
        <v>0</v>
      </c>
    </row>
    <row r="37" spans="1:7" s="4" customFormat="1" ht="13.8">
      <c r="A37" s="71">
        <v>12</v>
      </c>
      <c r="B37" s="149" t="s">
        <v>52</v>
      </c>
      <c r="C37" s="151">
        <f t="shared" si="5"/>
        <v>0</v>
      </c>
      <c r="D37" s="73">
        <f>COUNTIF('Respite and UAFL Review Tool'!C23,"=N/A")</f>
        <v>0</v>
      </c>
      <c r="E37" s="73">
        <f>COUNTIF('Respite and UAFL Review Tool'!C21,"=Met")</f>
        <v>0</v>
      </c>
      <c r="F37" s="73">
        <f>COUNTIF('Respite and UAFL Review Tool'!C21,"=Not Met")</f>
        <v>0</v>
      </c>
      <c r="G37" s="72">
        <f t="shared" si="3"/>
        <v>0</v>
      </c>
    </row>
    <row r="38" spans="1:7" s="4" customFormat="1" ht="13.8">
      <c r="A38" s="71">
        <v>13</v>
      </c>
      <c r="B38" s="149" t="s">
        <v>106</v>
      </c>
      <c r="C38" s="151">
        <f t="shared" ref="C38:C53" si="6">E38+F38</f>
        <v>0</v>
      </c>
      <c r="D38" s="73">
        <f>COUNTIF('Respite and UAFL Review Tool'!C22,"=N/A")</f>
        <v>0</v>
      </c>
      <c r="E38" s="73">
        <f>COUNTIF('Respite and UAFL Review Tool'!C22,"=Met")</f>
        <v>0</v>
      </c>
      <c r="F38" s="73">
        <f>COUNTIF('Respite and UAFL Review Tool'!C22,"=Not Met")</f>
        <v>0</v>
      </c>
      <c r="G38" s="72">
        <f t="shared" ref="G38:G53" si="7">IF(SUM(E38:F38)=0,0,E38/SUM(E38:F38))</f>
        <v>0</v>
      </c>
    </row>
    <row r="39" spans="1:7" s="4" customFormat="1" ht="41.4">
      <c r="A39" s="71">
        <v>14</v>
      </c>
      <c r="B39" s="149" t="s">
        <v>117</v>
      </c>
      <c r="C39" s="151">
        <f t="shared" si="6"/>
        <v>0</v>
      </c>
      <c r="D39" s="73">
        <f>COUNTIF('Respite and UAFL Review Tool'!C25,"=N/A")</f>
        <v>0</v>
      </c>
      <c r="E39" s="73">
        <f>COUNTIF('Respite and UAFL Review Tool'!C25,"=Met")</f>
        <v>0</v>
      </c>
      <c r="F39" s="73">
        <f>COUNTIF('Respite and UAFL Review Tool'!C25,"=Not Met")</f>
        <v>0</v>
      </c>
      <c r="G39" s="72">
        <f t="shared" si="7"/>
        <v>0</v>
      </c>
    </row>
    <row r="40" spans="1:7" s="4" customFormat="1" ht="13.8">
      <c r="A40" s="71">
        <v>15</v>
      </c>
      <c r="B40" s="149" t="s">
        <v>116</v>
      </c>
      <c r="C40" s="151">
        <f t="shared" si="6"/>
        <v>0</v>
      </c>
      <c r="D40" s="73">
        <f>COUNTIF('Respite and UAFL Review Tool'!C26,"=N/A")</f>
        <v>0</v>
      </c>
      <c r="E40" s="73">
        <f>COUNTIF('Respite and UAFL Review Tool'!C24,"=Met")</f>
        <v>0</v>
      </c>
      <c r="F40" s="73">
        <f>COUNTIF('Respite and UAFL Review Tool'!C24,"=Not Met")</f>
        <v>0</v>
      </c>
      <c r="G40" s="72">
        <f t="shared" si="7"/>
        <v>0</v>
      </c>
    </row>
    <row r="41" spans="1:7" s="4" customFormat="1" ht="27.6">
      <c r="A41" s="71">
        <v>16</v>
      </c>
      <c r="B41" s="149" t="s">
        <v>118</v>
      </c>
      <c r="C41" s="151">
        <f t="shared" si="6"/>
        <v>0</v>
      </c>
      <c r="D41" s="73">
        <f>COUNTIF('Respite and UAFL Review Tool'!C27,"=N/A")</f>
        <v>0</v>
      </c>
      <c r="E41" s="73">
        <f>COUNTIF('Respite and UAFL Review Tool'!C27,"=Met")</f>
        <v>0</v>
      </c>
      <c r="F41" s="73">
        <f>COUNTIF('Respite and UAFL Review Tool'!C27,"=Not Met")</f>
        <v>0</v>
      </c>
      <c r="G41" s="72">
        <f t="shared" si="7"/>
        <v>0</v>
      </c>
    </row>
    <row r="42" spans="1:7" s="4" customFormat="1" ht="13.8">
      <c r="A42" s="71">
        <v>17</v>
      </c>
      <c r="B42" s="149" t="s">
        <v>53</v>
      </c>
      <c r="C42" s="151">
        <f t="shared" si="6"/>
        <v>0</v>
      </c>
      <c r="D42" s="73">
        <f>COUNTIF('Respite and UAFL Review Tool'!C28,"=N/A")</f>
        <v>0</v>
      </c>
      <c r="E42" s="73">
        <f>COUNTIF('Respite and UAFL Review Tool'!C28,"=Met")</f>
        <v>0</v>
      </c>
      <c r="F42" s="73">
        <f>COUNTIF('Respite and UAFL Review Tool'!C28,"=Not Met")</f>
        <v>0</v>
      </c>
      <c r="G42" s="72">
        <f t="shared" si="7"/>
        <v>0</v>
      </c>
    </row>
    <row r="43" spans="1:7" s="4" customFormat="1" ht="13.8">
      <c r="A43" s="71">
        <v>18</v>
      </c>
      <c r="B43" s="149" t="s">
        <v>54</v>
      </c>
      <c r="C43" s="151">
        <f t="shared" si="6"/>
        <v>0</v>
      </c>
      <c r="D43" s="73">
        <f>COUNTIF('Respite and UAFL Review Tool'!C29,"=N/A")</f>
        <v>0</v>
      </c>
      <c r="E43" s="73">
        <f>COUNTIF('Respite and UAFL Review Tool'!C28,"=Met")</f>
        <v>0</v>
      </c>
      <c r="F43" s="73">
        <f>COUNTIF('Respite and UAFL Review Tool'!C28,"=Not Met")</f>
        <v>0</v>
      </c>
      <c r="G43" s="72">
        <f t="shared" si="7"/>
        <v>0</v>
      </c>
    </row>
    <row r="44" spans="1:7" s="4" customFormat="1" ht="13.8">
      <c r="A44" s="71">
        <v>19</v>
      </c>
      <c r="B44" s="149" t="s">
        <v>108</v>
      </c>
      <c r="C44" s="151">
        <f t="shared" si="6"/>
        <v>0</v>
      </c>
      <c r="D44" s="73">
        <f>COUNTIF('Respite and UAFL Review Tool'!C31,"=N/A")</f>
        <v>0</v>
      </c>
      <c r="E44" s="73">
        <f>COUNTIF('Respite and UAFL Review Tool'!C31,"=Met")</f>
        <v>0</v>
      </c>
      <c r="F44" s="73">
        <f>COUNTIF('Respite and UAFL Review Tool'!C31,"=Not Met")</f>
        <v>0</v>
      </c>
      <c r="G44" s="72">
        <f t="shared" si="7"/>
        <v>0</v>
      </c>
    </row>
    <row r="45" spans="1:7" s="4" customFormat="1" ht="13.8">
      <c r="B45" s="149" t="s">
        <v>109</v>
      </c>
      <c r="C45" s="151">
        <f t="shared" si="6"/>
        <v>0</v>
      </c>
      <c r="D45" s="73">
        <f>COUNTIF('Respite and UAFL Review Tool'!C32,"=N/A")</f>
        <v>0</v>
      </c>
      <c r="E45" s="73">
        <f>COUNTIF('Respite and UAFL Review Tool'!C32,"=Met")</f>
        <v>0</v>
      </c>
      <c r="F45" s="73">
        <f>COUNTIF('Respite and UAFL Review Tool'!C32,"=Not Met")</f>
        <v>0</v>
      </c>
      <c r="G45" s="72">
        <f t="shared" si="7"/>
        <v>0</v>
      </c>
    </row>
    <row r="46" spans="1:7" s="4" customFormat="1" ht="13.8">
      <c r="B46" s="149" t="s">
        <v>110</v>
      </c>
      <c r="C46" s="151">
        <f t="shared" si="6"/>
        <v>0</v>
      </c>
      <c r="D46" s="73">
        <f>COUNTIF('Respite and UAFL Review Tool'!C33,"=N/A")</f>
        <v>0</v>
      </c>
      <c r="E46" s="73">
        <f>COUNTIF('Respite and UAFL Review Tool'!C33,"=Met")</f>
        <v>0</v>
      </c>
      <c r="F46" s="73">
        <f>COUNTIF('Respite and UAFL Review Tool'!C33,"=Not Met")</f>
        <v>0</v>
      </c>
      <c r="G46" s="72">
        <f t="shared" si="7"/>
        <v>0</v>
      </c>
    </row>
    <row r="47" spans="1:7" s="4" customFormat="1" ht="13.8">
      <c r="B47" s="149" t="s">
        <v>111</v>
      </c>
      <c r="C47" s="151">
        <f t="shared" si="6"/>
        <v>0</v>
      </c>
      <c r="D47" s="73">
        <f>COUNTIF('Respite and UAFL Review Tool'!C34,"=N/A")</f>
        <v>0</v>
      </c>
      <c r="E47" s="73">
        <f>COUNTIF('Respite and UAFL Review Tool'!C34,"=Met")</f>
        <v>0</v>
      </c>
      <c r="F47" s="73">
        <f>COUNTIF('Respite and UAFL Review Tool'!C34,"=Not Met")</f>
        <v>0</v>
      </c>
      <c r="G47" s="72">
        <f t="shared" si="7"/>
        <v>0</v>
      </c>
    </row>
    <row r="48" spans="1:7" s="4" customFormat="1" ht="13.8">
      <c r="B48" s="149" t="s">
        <v>112</v>
      </c>
      <c r="C48" s="151">
        <f t="shared" si="6"/>
        <v>0</v>
      </c>
      <c r="D48" s="73">
        <f>COUNTIF('Respite and UAFL Review Tool'!C35,"=N/A")</f>
        <v>0</v>
      </c>
      <c r="E48" s="73">
        <f>COUNTIF('Respite and UAFL Review Tool'!C35,"=Met")</f>
        <v>0</v>
      </c>
      <c r="F48" s="73">
        <f>COUNTIF('Respite and UAFL Review Tool'!C35,"=Not Met")</f>
        <v>0</v>
      </c>
      <c r="G48" s="72">
        <f t="shared" si="7"/>
        <v>0</v>
      </c>
    </row>
    <row r="49" spans="1:7" s="4" customFormat="1" ht="13.8">
      <c r="B49" s="150" t="s">
        <v>113</v>
      </c>
      <c r="C49" s="151">
        <f t="shared" si="6"/>
        <v>0</v>
      </c>
      <c r="D49" s="73">
        <f>COUNTIF('Respite and UAFL Review Tool'!C36,"=N/A")</f>
        <v>0</v>
      </c>
      <c r="E49" s="73">
        <f>COUNTIF('Respite and UAFL Review Tool'!C36,"=Met")</f>
        <v>0</v>
      </c>
      <c r="F49" s="73">
        <f>COUNTIF('Respite and UAFL Review Tool'!C36,"=Not Met")</f>
        <v>0</v>
      </c>
      <c r="G49" s="72">
        <f t="shared" si="7"/>
        <v>0</v>
      </c>
    </row>
    <row r="50" spans="1:7" s="4" customFormat="1" ht="13.8">
      <c r="B50" s="149" t="s">
        <v>114</v>
      </c>
      <c r="C50" s="151">
        <f t="shared" si="6"/>
        <v>0</v>
      </c>
      <c r="D50" s="73">
        <f>COUNTIF('Respite and UAFL Review Tool'!C37,"=N/A")</f>
        <v>0</v>
      </c>
      <c r="E50" s="73">
        <f>COUNTIF('Respite and UAFL Review Tool'!C37,"=Met")</f>
        <v>0</v>
      </c>
      <c r="F50" s="73">
        <f>COUNTIF('Respite and UAFL Review Tool'!C37,"=Not Met")</f>
        <v>0</v>
      </c>
      <c r="G50" s="72">
        <f t="shared" si="7"/>
        <v>0</v>
      </c>
    </row>
    <row r="51" spans="1:7" s="4" customFormat="1" ht="13.8">
      <c r="B51" s="149" t="s">
        <v>115</v>
      </c>
      <c r="C51" s="151">
        <f t="shared" si="6"/>
        <v>0</v>
      </c>
      <c r="D51" s="73">
        <f>COUNTIF('Respite and UAFL Review Tool'!C38,"=N/A")</f>
        <v>0</v>
      </c>
      <c r="E51" s="73">
        <f>COUNTIF('Respite and UAFL Review Tool'!C38,"=Met")</f>
        <v>0</v>
      </c>
      <c r="F51" s="73">
        <f>COUNTIF('Respite and UAFL Review Tool'!C38,"=Not Met")</f>
        <v>0</v>
      </c>
      <c r="G51" s="72">
        <f t="shared" si="7"/>
        <v>0</v>
      </c>
    </row>
    <row r="52" spans="1:7" s="4" customFormat="1" ht="13.8">
      <c r="A52" s="71">
        <v>20</v>
      </c>
      <c r="B52" s="153" t="s">
        <v>55</v>
      </c>
      <c r="C52" s="151">
        <f t="shared" si="6"/>
        <v>0</v>
      </c>
      <c r="D52" s="73">
        <f>COUNTIF('Respite and UAFL Review Tool'!C40,"=N/A")</f>
        <v>0</v>
      </c>
      <c r="E52" s="73">
        <f>COUNTIF('Respite and UAFL Review Tool'!C38,"=Met")</f>
        <v>0</v>
      </c>
      <c r="F52" s="73">
        <f>COUNTIF('Respite and UAFL Review Tool'!C38,"=Not Met")</f>
        <v>0</v>
      </c>
      <c r="G52" s="72">
        <f t="shared" si="7"/>
        <v>0</v>
      </c>
    </row>
    <row r="53" spans="1:7" s="4" customFormat="1" ht="55.2">
      <c r="A53" s="71">
        <v>21</v>
      </c>
      <c r="B53" s="153" t="s">
        <v>56</v>
      </c>
      <c r="C53" s="151">
        <f t="shared" si="6"/>
        <v>0</v>
      </c>
      <c r="D53" s="73">
        <f>COUNTIF('Respite and UAFL Review Tool'!C41,"=N/A")</f>
        <v>0</v>
      </c>
      <c r="E53" s="73">
        <f>COUNTIF('Respite and UAFL Review Tool'!C40,"=Met")</f>
        <v>0</v>
      </c>
      <c r="F53" s="73">
        <f>COUNTIF('Respite and UAFL Review Tool'!C40,"=Not Met")</f>
        <v>0</v>
      </c>
      <c r="G53" s="72">
        <f t="shared" si="7"/>
        <v>0</v>
      </c>
    </row>
    <row r="54" spans="1:7" s="4" customFormat="1">
      <c r="A54" s="71"/>
      <c r="B54" s="154" t="s">
        <v>120</v>
      </c>
      <c r="C54" s="73">
        <f>SUM(C26:C53)</f>
        <v>0</v>
      </c>
      <c r="D54" s="73">
        <f>SUM(D26:D53)</f>
        <v>0</v>
      </c>
      <c r="E54" s="73">
        <f>SUM(E26:E53)</f>
        <v>0</v>
      </c>
      <c r="F54" s="73">
        <f>SUM(F26:F53)</f>
        <v>0</v>
      </c>
      <c r="G54" s="72">
        <f t="shared" ref="G54" si="8">IF(SUM(E54:F54)=0,0,E54/SUM(E54:F54))</f>
        <v>0</v>
      </c>
    </row>
    <row r="55" spans="1:7" s="4" customFormat="1">
      <c r="A55" s="68"/>
      <c r="B55" s="67"/>
      <c r="C55" s="67"/>
      <c r="D55" s="67"/>
      <c r="E55" s="67"/>
      <c r="F55" s="67"/>
      <c r="G55" s="66"/>
    </row>
    <row r="56" spans="1:7" s="4" customFormat="1"/>
    <row r="57" spans="1:7" s="4" customFormat="1"/>
  </sheetData>
  <sheetProtection autoFilter="0"/>
  <mergeCells count="4">
    <mergeCell ref="D4:F4"/>
    <mergeCell ref="D5:F5"/>
    <mergeCell ref="D6:F6"/>
    <mergeCell ref="D7:F7"/>
  </mergeCells>
  <phoneticPr fontId="35" type="noConversion"/>
  <conditionalFormatting sqref="D15">
    <cfRule type="cellIs" dxfId="9" priority="4" operator="greaterThan">
      <formula>0</formula>
    </cfRule>
  </conditionalFormatting>
  <conditionalFormatting sqref="D26:D53">
    <cfRule type="cellIs" dxfId="8" priority="5" stopIfTrue="1" operator="greaterThan">
      <formula>0</formula>
    </cfRule>
  </conditionalFormatting>
  <conditionalFormatting sqref="E15">
    <cfRule type="cellIs" dxfId="7" priority="3" operator="greaterThan">
      <formula>0</formula>
    </cfRule>
  </conditionalFormatting>
  <conditionalFormatting sqref="E26:E53">
    <cfRule type="cellIs" dxfId="6" priority="7" stopIfTrue="1" operator="greaterThan">
      <formula>0</formula>
    </cfRule>
  </conditionalFormatting>
  <conditionalFormatting sqref="F15">
    <cfRule type="cellIs" dxfId="5" priority="2" operator="greaterThan">
      <formula>0</formula>
    </cfRule>
  </conditionalFormatting>
  <conditionalFormatting sqref="F26:F53">
    <cfRule type="cellIs" dxfId="4" priority="6" stopIfTrue="1" operator="greaterThan">
      <formula>0</formula>
    </cfRule>
  </conditionalFormatting>
  <conditionalFormatting sqref="G15">
    <cfRule type="cellIs" dxfId="3" priority="1" operator="greaterThanOrEqual">
      <formula>0.85</formula>
    </cfRule>
    <cfRule type="expression" dxfId="2" priority="10">
      <formula>AND($C$15&lt;&gt;0,$G$15&lt;0.85)</formula>
    </cfRule>
  </conditionalFormatting>
  <conditionalFormatting sqref="G26:G54">
    <cfRule type="cellIs" dxfId="1" priority="8" stopIfTrue="1" operator="equal">
      <formula>1</formula>
    </cfRule>
    <cfRule type="expression" dxfId="0" priority="9" stopIfTrue="1">
      <formula>AND(C26&lt;&gt;0,G26&lt;1)</formula>
    </cfRule>
  </conditionalFormatting>
  <printOptions horizontalCentered="1"/>
  <pageMargins left="0.2" right="0.2" top="0.25" bottom="0.5" header="0.5" footer="0.3"/>
  <pageSetup scale="68" fitToHeight="0"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Normal="100" workbookViewId="0">
      <selection activeCell="D8" sqref="D8"/>
    </sheetView>
  </sheetViews>
  <sheetFormatPr defaultColWidth="8.77734375" defaultRowHeight="13.2"/>
  <cols>
    <col min="1" max="1" width="35.77734375" style="50" customWidth="1"/>
    <col min="2" max="2" width="25.77734375" style="50" customWidth="1"/>
    <col min="3" max="3" width="27.5546875" style="4" customWidth="1"/>
    <col min="4" max="6" width="15.77734375" style="50" customWidth="1"/>
    <col min="7" max="8" width="9.77734375" style="50" customWidth="1"/>
    <col min="9" max="9" width="16.44140625" style="50" bestFit="1" customWidth="1"/>
    <col min="10" max="12" width="8.77734375" style="50"/>
    <col min="13" max="13" width="9.44140625" style="50" bestFit="1" customWidth="1"/>
    <col min="14" max="16384" width="8.77734375" style="50"/>
  </cols>
  <sheetData>
    <row r="1" spans="1:14" s="4" customFormat="1" ht="20.100000000000001" customHeight="1">
      <c r="A1" s="65"/>
      <c r="B1" s="64"/>
      <c r="C1" s="64"/>
      <c r="D1" s="64"/>
      <c r="E1" s="64"/>
      <c r="F1" s="64"/>
      <c r="G1" s="64"/>
      <c r="H1" s="64"/>
      <c r="I1" s="64"/>
      <c r="J1" s="63"/>
      <c r="K1" s="63"/>
      <c r="L1" s="63"/>
      <c r="M1" s="63"/>
      <c r="N1" s="63"/>
    </row>
    <row r="2" spans="1:14" s="4" customFormat="1"/>
    <row r="3" spans="1:14" s="4" customFormat="1" ht="17.399999999999999">
      <c r="A3" s="62" t="s">
        <v>99</v>
      </c>
      <c r="B3" s="61"/>
      <c r="C3" s="61"/>
      <c r="D3" s="61"/>
      <c r="E3" s="61"/>
      <c r="F3" s="61"/>
      <c r="G3" s="61"/>
      <c r="H3" s="61"/>
      <c r="I3" s="61"/>
    </row>
    <row r="4" spans="1:14" s="4" customFormat="1"/>
    <row r="5" spans="1:14" s="4" customFormat="1" ht="25.5" customHeight="1">
      <c r="I5" s="60"/>
      <c r="J5" s="193" t="s">
        <v>30</v>
      </c>
      <c r="K5" s="194"/>
      <c r="L5" s="194"/>
      <c r="M5" s="194"/>
      <c r="N5" s="195"/>
    </row>
    <row r="6" spans="1:14" s="4" customFormat="1"/>
    <row r="7" spans="1:14" s="4" customFormat="1" ht="41.4">
      <c r="A7" s="59" t="s">
        <v>29</v>
      </c>
      <c r="B7" s="59" t="s">
        <v>28</v>
      </c>
      <c r="C7" s="59" t="s">
        <v>27</v>
      </c>
      <c r="D7" s="59" t="s">
        <v>26</v>
      </c>
      <c r="E7" s="59" t="s">
        <v>58</v>
      </c>
      <c r="F7" s="58" t="s">
        <v>5</v>
      </c>
      <c r="G7" s="58" t="s">
        <v>25</v>
      </c>
      <c r="H7" s="58" t="s">
        <v>24</v>
      </c>
      <c r="I7" s="57" t="s">
        <v>6</v>
      </c>
      <c r="J7" s="56" t="s">
        <v>23</v>
      </c>
      <c r="K7" s="55" t="s">
        <v>9</v>
      </c>
      <c r="L7" s="55" t="s">
        <v>7</v>
      </c>
      <c r="M7" s="55" t="s">
        <v>8</v>
      </c>
      <c r="N7" s="54" t="s">
        <v>0</v>
      </c>
    </row>
    <row r="8" spans="1:14" s="4" customFormat="1" ht="20.100000000000001" customHeight="1">
      <c r="A8" s="4" t="str">
        <f>'Workbook Set-up '!B4</f>
        <v>Trillium Health Resources</v>
      </c>
      <c r="B8" s="4">
        <f>'Workbook Set-up '!B5</f>
        <v>0</v>
      </c>
      <c r="C8" s="4">
        <f>'Workbook Set-up '!B8</f>
        <v>0</v>
      </c>
      <c r="D8" s="52">
        <f>'Workbook Set-up '!B9</f>
        <v>0</v>
      </c>
      <c r="E8" s="52">
        <f>'Workbook Set-up '!B10</f>
        <v>0</v>
      </c>
      <c r="F8" s="52">
        <f>'Workbook Set-up '!B11</f>
        <v>0</v>
      </c>
      <c r="G8" s="53">
        <f>'Workbook Set-up '!B12</f>
        <v>0</v>
      </c>
      <c r="H8" s="53">
        <f>'Workbook Set-up '!B13</f>
        <v>0</v>
      </c>
      <c r="I8" s="52">
        <f>'Workbook Set-up '!B14</f>
        <v>0</v>
      </c>
      <c r="J8" s="52">
        <f>'OVERALL SUMMARY'!C15</f>
        <v>0</v>
      </c>
      <c r="K8" s="52">
        <f>'OVERALL SUMMARY'!D15</f>
        <v>0</v>
      </c>
      <c r="L8" s="52">
        <f>'OVERALL SUMMARY'!E15</f>
        <v>0</v>
      </c>
      <c r="M8" s="52">
        <f>'OVERALL SUMMARY'!F15</f>
        <v>0</v>
      </c>
      <c r="N8" s="51">
        <f>'OVERALL SUMMARY'!G15</f>
        <v>0</v>
      </c>
    </row>
  </sheetData>
  <sheetProtection sheet="1" objects="1" scenarios="1"/>
  <mergeCells count="1">
    <mergeCell ref="J5:N5"/>
  </mergeCells>
  <printOptions horizontalCentered="1"/>
  <pageMargins left="0.2" right="0.2" top="0.75" bottom="0.75" header="0.3" footer="0.3"/>
  <pageSetup paperSize="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 </vt:lpstr>
      <vt:lpstr>Workbook Set-up </vt:lpstr>
      <vt:lpstr>Respite and UAFL Review Tool</vt:lpstr>
      <vt:lpstr>Medication Review Worksheet</vt:lpstr>
      <vt:lpstr>OVERALL SUMMARY</vt:lpstr>
      <vt:lpstr>Data Extraction</vt:lpstr>
      <vt:lpstr>'Medication Review Worksheet'!OLE_LINK1</vt:lpstr>
      <vt:lpstr>'Instructions '!Print_Area</vt:lpstr>
      <vt:lpstr>'OVERALL SUMMARY'!Print_Area</vt:lpstr>
      <vt:lpstr>'Respite and UAFL Review Tool'!Print_Area</vt:lpstr>
      <vt:lpstr>'OVERALL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Prince</dc:creator>
  <cp:lastModifiedBy>Yanira Nunez</cp:lastModifiedBy>
  <cp:lastPrinted>2024-06-12T12:33:46Z</cp:lastPrinted>
  <dcterms:created xsi:type="dcterms:W3CDTF">2021-10-20T16:01:18Z</dcterms:created>
  <dcterms:modified xsi:type="dcterms:W3CDTF">2024-10-31T19:02:56Z</dcterms:modified>
</cp:coreProperties>
</file>